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justincharles/Downloads/"/>
    </mc:Choice>
  </mc:AlternateContent>
  <xr:revisionPtr revIDLastSave="0" documentId="13_ncr:1_{E7B2F11C-2F75-9A4A-8D7A-D4A9F64469EC}" xr6:coauthVersionLast="45" xr6:coauthVersionMax="45" xr10:uidLastSave="{00000000-0000-0000-0000-000000000000}"/>
  <bookViews>
    <workbookView xWindow="19420" yWindow="1220" windowWidth="31780" windowHeight="18500" xr2:uid="{601CE6E2-F6D5-449F-B00B-913EDF63BC08}"/>
  </bookViews>
  <sheets>
    <sheet name="Main Shee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5" i="2" l="1"/>
  <c r="B94" i="2" l="1"/>
  <c r="B86" i="2" l="1"/>
  <c r="B85" i="2"/>
  <c r="B84" i="2"/>
  <c r="B83" i="2"/>
  <c r="B82" i="2"/>
  <c r="B81" i="2"/>
  <c r="B80" i="2"/>
  <c r="B79" i="2"/>
  <c r="B95" i="2" l="1"/>
  <c r="B93" i="2"/>
  <c r="B92" i="2"/>
  <c r="B91" i="2"/>
  <c r="B90" i="2"/>
  <c r="C96" i="2" l="1"/>
  <c r="B78" i="2"/>
  <c r="C87" i="2" s="1"/>
  <c r="B71" i="2" l="1"/>
  <c r="A100" i="2"/>
  <c r="A101" i="2" s="1"/>
  <c r="B99" i="2"/>
  <c r="B100" i="2" l="1"/>
  <c r="B101" i="2"/>
  <c r="A102" i="2"/>
  <c r="B88" i="2"/>
  <c r="B74" i="2"/>
  <c r="B73" i="2"/>
  <c r="C76" i="2" l="1"/>
  <c r="A103" i="2"/>
  <c r="B102" i="2"/>
  <c r="B103" i="2" l="1"/>
  <c r="A104" i="2"/>
  <c r="B104" i="2" l="1"/>
  <c r="A105" i="2"/>
  <c r="B105" i="2" l="1"/>
  <c r="A106" i="2"/>
  <c r="B106" i="2" l="1"/>
  <c r="A107" i="2"/>
  <c r="B107" i="2" l="1"/>
  <c r="A108" i="2"/>
  <c r="B108" i="2" l="1"/>
  <c r="A109" i="2"/>
  <c r="B109" i="2" l="1"/>
  <c r="A110" i="2"/>
  <c r="B110" i="2" l="1"/>
  <c r="A111" i="2"/>
  <c r="A112" i="2" l="1"/>
  <c r="B111" i="2"/>
  <c r="B112" i="2" l="1"/>
  <c r="A113" i="2"/>
  <c r="A114" i="2" l="1"/>
  <c r="B113" i="2"/>
  <c r="B114" i="2" l="1"/>
  <c r="A115" i="2"/>
  <c r="A116" i="2" l="1"/>
  <c r="B115" i="2"/>
  <c r="A117" i="2" l="1"/>
  <c r="B116" i="2"/>
  <c r="B117" i="2" l="1"/>
  <c r="A118" i="2"/>
  <c r="B118" i="2" l="1"/>
  <c r="A119" i="2"/>
  <c r="B119" i="2" l="1"/>
  <c r="A120" i="2"/>
  <c r="A121" i="2" l="1"/>
  <c r="B120" i="2"/>
  <c r="A122" i="2" l="1"/>
  <c r="B121" i="2"/>
  <c r="B122" i="2" l="1"/>
  <c r="A123" i="2"/>
  <c r="B123" i="2" l="1"/>
  <c r="A124" i="2"/>
  <c r="A125" i="2" l="1"/>
  <c r="B124" i="2"/>
  <c r="A126" i="2" l="1"/>
  <c r="B125" i="2"/>
  <c r="A127" i="2" l="1"/>
  <c r="B126" i="2"/>
  <c r="A128" i="2" l="1"/>
  <c r="B127" i="2"/>
  <c r="A129" i="2" l="1"/>
  <c r="B128" i="2"/>
  <c r="A130" i="2" l="1"/>
  <c r="B129" i="2"/>
  <c r="A131" i="2" l="1"/>
  <c r="B130" i="2"/>
  <c r="A132" i="2" l="1"/>
  <c r="B131" i="2"/>
  <c r="A133" i="2" l="1"/>
  <c r="B132" i="2"/>
  <c r="A134" i="2" l="1"/>
  <c r="B133" i="2"/>
  <c r="A135" i="2" l="1"/>
  <c r="B134" i="2"/>
  <c r="A136" i="2" l="1"/>
  <c r="B135" i="2"/>
  <c r="A137" i="2" l="1"/>
  <c r="B136" i="2"/>
  <c r="A138" i="2" l="1"/>
  <c r="B137" i="2"/>
  <c r="A139" i="2" l="1"/>
  <c r="B138" i="2"/>
  <c r="A140" i="2" l="1"/>
  <c r="B139" i="2"/>
  <c r="A141" i="2" l="1"/>
  <c r="B140" i="2"/>
  <c r="A142" i="2" l="1"/>
  <c r="B141" i="2"/>
  <c r="A143" i="2" l="1"/>
  <c r="B142" i="2"/>
  <c r="A144" i="2" l="1"/>
  <c r="B143" i="2"/>
  <c r="A145" i="2" l="1"/>
  <c r="B144" i="2"/>
  <c r="A146" i="2" l="1"/>
  <c r="B145" i="2"/>
  <c r="A147" i="2" l="1"/>
  <c r="B146" i="2"/>
  <c r="A148" i="2" l="1"/>
  <c r="B147" i="2"/>
  <c r="A149" i="2" l="1"/>
  <c r="B148" i="2"/>
  <c r="A150" i="2" l="1"/>
  <c r="B149" i="2"/>
  <c r="A151" i="2" l="1"/>
  <c r="B150" i="2"/>
  <c r="A152" i="2" l="1"/>
  <c r="B151" i="2"/>
  <c r="A153" i="2" l="1"/>
  <c r="B152" i="2"/>
  <c r="A154" i="2" l="1"/>
  <c r="B153" i="2"/>
  <c r="A155" i="2" l="1"/>
  <c r="B154" i="2"/>
  <c r="A156" i="2" l="1"/>
  <c r="B155" i="2"/>
  <c r="A157" i="2" l="1"/>
  <c r="B156" i="2"/>
  <c r="A158" i="2" l="1"/>
  <c r="B157" i="2"/>
  <c r="A159" i="2" l="1"/>
  <c r="B158" i="2"/>
  <c r="A160" i="2" l="1"/>
  <c r="B159" i="2"/>
  <c r="A161" i="2" l="1"/>
  <c r="B160" i="2"/>
  <c r="B161" i="2" l="1"/>
  <c r="A162" i="2"/>
  <c r="A163" i="2" l="1"/>
  <c r="B162" i="2"/>
  <c r="B163" i="2" l="1"/>
  <c r="A164" i="2"/>
  <c r="A165" i="2" l="1"/>
  <c r="B164" i="2"/>
  <c r="A166" i="2" l="1"/>
  <c r="B165" i="2"/>
  <c r="A167" i="2" l="1"/>
  <c r="B166" i="2"/>
  <c r="A168" i="2" l="1"/>
  <c r="B167" i="2"/>
  <c r="A169" i="2" l="1"/>
  <c r="B168" i="2"/>
  <c r="A170" i="2" l="1"/>
  <c r="B169" i="2"/>
  <c r="A171" i="2" l="1"/>
  <c r="B170" i="2"/>
  <c r="A172" i="2" l="1"/>
  <c r="B171" i="2"/>
  <c r="A173" i="2" l="1"/>
  <c r="B172" i="2"/>
  <c r="A174" i="2" l="1"/>
  <c r="B173" i="2"/>
  <c r="A175" i="2" l="1"/>
  <c r="B174" i="2"/>
  <c r="A176" i="2" l="1"/>
  <c r="B175" i="2"/>
  <c r="A177" i="2" l="1"/>
  <c r="B176" i="2"/>
  <c r="A178" i="2" l="1"/>
  <c r="B177" i="2"/>
  <c r="A179" i="2" l="1"/>
  <c r="B178" i="2"/>
  <c r="A180" i="2" l="1"/>
  <c r="B179" i="2"/>
  <c r="A181" i="2" l="1"/>
  <c r="B180" i="2"/>
  <c r="A182" i="2" l="1"/>
  <c r="B181" i="2"/>
  <c r="A183" i="2" l="1"/>
  <c r="B182" i="2"/>
  <c r="A184" i="2" l="1"/>
  <c r="B183" i="2"/>
  <c r="A185" i="2" l="1"/>
  <c r="B184" i="2"/>
  <c r="A186" i="2" l="1"/>
  <c r="B185" i="2"/>
  <c r="A187" i="2" l="1"/>
  <c r="B186" i="2"/>
  <c r="A188" i="2" l="1"/>
  <c r="B187" i="2"/>
  <c r="B188" i="2" l="1"/>
  <c r="A189" i="2"/>
  <c r="A190" i="2" l="1"/>
  <c r="B189" i="2"/>
  <c r="B190" i="2" l="1"/>
  <c r="A191" i="2"/>
  <c r="A192" i="2" l="1"/>
  <c r="B191" i="2"/>
  <c r="A193" i="2" l="1"/>
  <c r="B192" i="2"/>
  <c r="A194" i="2" l="1"/>
  <c r="B193" i="2"/>
  <c r="A195" i="2" l="1"/>
  <c r="B194" i="2"/>
  <c r="A196" i="2" l="1"/>
  <c r="B195" i="2"/>
  <c r="A197" i="2" l="1"/>
  <c r="B196" i="2"/>
  <c r="A198" i="2" l="1"/>
  <c r="B197" i="2"/>
  <c r="A199" i="2" l="1"/>
  <c r="B198" i="2"/>
  <c r="A200" i="2" l="1"/>
  <c r="B199" i="2"/>
  <c r="A201" i="2" l="1"/>
  <c r="B200" i="2"/>
  <c r="A202" i="2" l="1"/>
  <c r="B201" i="2"/>
  <c r="B202" i="2" l="1"/>
  <c r="A203" i="2"/>
  <c r="A204" i="2" l="1"/>
  <c r="B203" i="2"/>
  <c r="A205" i="2" l="1"/>
  <c r="B204" i="2"/>
  <c r="A206" i="2" l="1"/>
  <c r="B205" i="2"/>
  <c r="A207" i="2" l="1"/>
  <c r="B206" i="2"/>
  <c r="A208" i="2" l="1"/>
  <c r="B207" i="2"/>
  <c r="A209" i="2" l="1"/>
  <c r="B208" i="2"/>
  <c r="A210" i="2" l="1"/>
  <c r="B209" i="2"/>
  <c r="A211" i="2" l="1"/>
  <c r="B210" i="2"/>
  <c r="A212" i="2" l="1"/>
  <c r="B211" i="2"/>
  <c r="A213" i="2" l="1"/>
  <c r="B212" i="2"/>
  <c r="A214" i="2" l="1"/>
  <c r="B213" i="2"/>
  <c r="A215" i="2" l="1"/>
  <c r="B214" i="2"/>
  <c r="A216" i="2" l="1"/>
  <c r="B215" i="2"/>
  <c r="A217" i="2" l="1"/>
  <c r="B216" i="2"/>
  <c r="A218" i="2" l="1"/>
  <c r="B217" i="2"/>
  <c r="A219" i="2" l="1"/>
  <c r="B218" i="2"/>
  <c r="A220" i="2" l="1"/>
  <c r="B219" i="2"/>
  <c r="A221" i="2" l="1"/>
  <c r="B220" i="2"/>
  <c r="A222" i="2" l="1"/>
  <c r="B221" i="2"/>
  <c r="A223" i="2" l="1"/>
  <c r="B222" i="2"/>
  <c r="A224" i="2" l="1"/>
  <c r="B223" i="2"/>
  <c r="A225" i="2" l="1"/>
  <c r="B224" i="2"/>
  <c r="A226" i="2" l="1"/>
  <c r="B225" i="2"/>
  <c r="A227" i="2" l="1"/>
  <c r="B226" i="2"/>
  <c r="A228" i="2" l="1"/>
  <c r="B227" i="2"/>
  <c r="A229" i="2" l="1"/>
  <c r="B228" i="2"/>
  <c r="A230" i="2" l="1"/>
  <c r="B229" i="2"/>
  <c r="A231" i="2" l="1"/>
  <c r="B230" i="2"/>
  <c r="A232" i="2" l="1"/>
  <c r="B231" i="2"/>
  <c r="A233" i="2" l="1"/>
  <c r="B232" i="2"/>
  <c r="A234" i="2" l="1"/>
  <c r="B233" i="2"/>
  <c r="A235" i="2" l="1"/>
  <c r="B234" i="2"/>
  <c r="A236" i="2" l="1"/>
  <c r="B235" i="2"/>
  <c r="A237" i="2" l="1"/>
  <c r="B236" i="2"/>
  <c r="A238" i="2" l="1"/>
  <c r="B237" i="2"/>
  <c r="A239" i="2" l="1"/>
  <c r="B238" i="2"/>
  <c r="A240" i="2" l="1"/>
  <c r="B239" i="2"/>
  <c r="A241" i="2" l="1"/>
  <c r="B240" i="2"/>
  <c r="A242" i="2" l="1"/>
  <c r="B241" i="2"/>
  <c r="A243" i="2" l="1"/>
  <c r="B242" i="2"/>
  <c r="A244" i="2" l="1"/>
  <c r="B243" i="2"/>
  <c r="A245" i="2" l="1"/>
  <c r="B244" i="2"/>
  <c r="A246" i="2" l="1"/>
  <c r="B245" i="2"/>
  <c r="A247" i="2" l="1"/>
  <c r="B246" i="2"/>
  <c r="A248" i="2" l="1"/>
  <c r="B247" i="2"/>
  <c r="A249" i="2" l="1"/>
  <c r="B248" i="2"/>
  <c r="A250" i="2" l="1"/>
  <c r="B249" i="2"/>
  <c r="A251" i="2" l="1"/>
  <c r="B250" i="2"/>
  <c r="A252" i="2" l="1"/>
  <c r="B251" i="2"/>
  <c r="B252" i="2" l="1"/>
  <c r="A253" i="2"/>
  <c r="A254" i="2" l="1"/>
  <c r="B253" i="2"/>
  <c r="A255" i="2" l="1"/>
  <c r="B254" i="2"/>
  <c r="A256" i="2" l="1"/>
  <c r="B255" i="2"/>
  <c r="A257" i="2" l="1"/>
  <c r="B256" i="2"/>
  <c r="A258" i="2" l="1"/>
  <c r="B257" i="2"/>
  <c r="A259" i="2" l="1"/>
  <c r="B258" i="2"/>
  <c r="A260" i="2" l="1"/>
  <c r="B259" i="2"/>
  <c r="A261" i="2" l="1"/>
  <c r="B260" i="2"/>
  <c r="A262" i="2" l="1"/>
  <c r="B261" i="2"/>
  <c r="A263" i="2" l="1"/>
  <c r="B262" i="2"/>
  <c r="A264" i="2" l="1"/>
  <c r="B263" i="2"/>
  <c r="A265" i="2" l="1"/>
  <c r="B264" i="2"/>
  <c r="A266" i="2" l="1"/>
  <c r="B265" i="2"/>
  <c r="A267" i="2" l="1"/>
  <c r="B266" i="2"/>
  <c r="A268" i="2" l="1"/>
  <c r="B267" i="2"/>
  <c r="A269" i="2" l="1"/>
  <c r="B268" i="2"/>
  <c r="A270" i="2" l="1"/>
  <c r="B269" i="2"/>
  <c r="A271" i="2" l="1"/>
  <c r="B270" i="2"/>
  <c r="A272" i="2" l="1"/>
  <c r="B271" i="2"/>
  <c r="A273" i="2" l="1"/>
  <c r="B272" i="2"/>
  <c r="A274" i="2" l="1"/>
  <c r="B273" i="2"/>
  <c r="A275" i="2" l="1"/>
  <c r="B274" i="2"/>
  <c r="A276" i="2" l="1"/>
  <c r="B275" i="2"/>
  <c r="A277" i="2" l="1"/>
  <c r="B276" i="2"/>
  <c r="A278" i="2" l="1"/>
  <c r="B277" i="2"/>
  <c r="A279" i="2" l="1"/>
  <c r="B278" i="2"/>
  <c r="A280" i="2" l="1"/>
  <c r="B279" i="2"/>
  <c r="A281" i="2" l="1"/>
  <c r="B280" i="2"/>
  <c r="A282" i="2" l="1"/>
  <c r="B281" i="2"/>
  <c r="A283" i="2" l="1"/>
  <c r="B282" i="2"/>
  <c r="A284" i="2" l="1"/>
  <c r="B283" i="2"/>
  <c r="A285" i="2" l="1"/>
  <c r="B284" i="2"/>
  <c r="A286" i="2" l="1"/>
  <c r="B285" i="2"/>
  <c r="A287" i="2" l="1"/>
  <c r="B286" i="2"/>
  <c r="A288" i="2" l="1"/>
  <c r="B287" i="2"/>
  <c r="A289" i="2" l="1"/>
  <c r="B288" i="2"/>
  <c r="A290" i="2" l="1"/>
  <c r="B289" i="2"/>
  <c r="A291" i="2" l="1"/>
  <c r="B290" i="2"/>
  <c r="A292" i="2" l="1"/>
  <c r="B291" i="2"/>
  <c r="A293" i="2" l="1"/>
  <c r="B292" i="2"/>
  <c r="A294" i="2" l="1"/>
  <c r="B293" i="2"/>
  <c r="A295" i="2" l="1"/>
  <c r="B294" i="2"/>
  <c r="A296" i="2" l="1"/>
  <c r="B295" i="2"/>
  <c r="A297" i="2" l="1"/>
  <c r="B296" i="2"/>
  <c r="A298" i="2" l="1"/>
  <c r="B297" i="2"/>
  <c r="A299" i="2" l="1"/>
  <c r="B298" i="2"/>
  <c r="A300" i="2" l="1"/>
  <c r="B299" i="2"/>
  <c r="A301" i="2" l="1"/>
  <c r="B300" i="2"/>
  <c r="A302" i="2" l="1"/>
  <c r="B301" i="2"/>
  <c r="A303" i="2" l="1"/>
  <c r="B302" i="2"/>
  <c r="A304" i="2" l="1"/>
  <c r="B303" i="2"/>
  <c r="A305" i="2" l="1"/>
  <c r="B304" i="2"/>
  <c r="A306" i="2" l="1"/>
  <c r="B305" i="2"/>
  <c r="A307" i="2" l="1"/>
  <c r="B306" i="2"/>
  <c r="A308" i="2" l="1"/>
  <c r="B307" i="2"/>
  <c r="A309" i="2" l="1"/>
  <c r="B308" i="2"/>
  <c r="A310" i="2" l="1"/>
  <c r="B309" i="2"/>
  <c r="A311" i="2" l="1"/>
  <c r="B310" i="2"/>
  <c r="A312" i="2" l="1"/>
  <c r="B311" i="2"/>
  <c r="A313" i="2" l="1"/>
  <c r="B312" i="2"/>
  <c r="A314" i="2" l="1"/>
  <c r="B313" i="2"/>
  <c r="A315" i="2" l="1"/>
  <c r="B314" i="2"/>
  <c r="A316" i="2" l="1"/>
  <c r="B315" i="2"/>
  <c r="A317" i="2" l="1"/>
  <c r="B316" i="2"/>
  <c r="A318" i="2" l="1"/>
  <c r="B317" i="2"/>
  <c r="A319" i="2" l="1"/>
  <c r="B318" i="2"/>
  <c r="A320" i="2" l="1"/>
  <c r="B319" i="2"/>
  <c r="A321" i="2" l="1"/>
  <c r="B320" i="2"/>
  <c r="A322" i="2" l="1"/>
  <c r="B321" i="2"/>
  <c r="A323" i="2" l="1"/>
  <c r="B322" i="2"/>
  <c r="A324" i="2" l="1"/>
  <c r="B323" i="2"/>
  <c r="A325" i="2" l="1"/>
  <c r="B324" i="2"/>
  <c r="A326" i="2" l="1"/>
  <c r="B325" i="2"/>
  <c r="A327" i="2" l="1"/>
  <c r="B326" i="2"/>
  <c r="A328" i="2" l="1"/>
  <c r="B327" i="2"/>
  <c r="A329" i="2" l="1"/>
  <c r="B328" i="2"/>
  <c r="B329" i="2" l="1"/>
  <c r="A330" i="2"/>
  <c r="A331" i="2" l="1"/>
  <c r="B330" i="2"/>
  <c r="A332" i="2" l="1"/>
  <c r="B331" i="2"/>
  <c r="A333" i="2" l="1"/>
  <c r="B332" i="2"/>
  <c r="A334" i="2" l="1"/>
  <c r="B333" i="2"/>
  <c r="A335" i="2" l="1"/>
  <c r="B334" i="2"/>
  <c r="A336" i="2" l="1"/>
  <c r="B335" i="2"/>
  <c r="A337" i="2" l="1"/>
  <c r="B336" i="2"/>
  <c r="A338" i="2" l="1"/>
  <c r="B337" i="2"/>
  <c r="A339" i="2" l="1"/>
  <c r="B338" i="2"/>
  <c r="A340" i="2" l="1"/>
  <c r="B339" i="2"/>
  <c r="A341" i="2" l="1"/>
  <c r="B340" i="2"/>
  <c r="A342" i="2" l="1"/>
  <c r="A343" i="2" s="1"/>
  <c r="B341" i="2"/>
  <c r="A344" i="2" l="1"/>
  <c r="B343" i="2"/>
  <c r="B342" i="2"/>
  <c r="A345" i="2" l="1"/>
  <c r="B344" i="2"/>
  <c r="A346" i="2" l="1"/>
  <c r="B345" i="2"/>
  <c r="A347" i="2" l="1"/>
  <c r="B346" i="2"/>
  <c r="A348" i="2" l="1"/>
  <c r="B347" i="2"/>
  <c r="A349" i="2" l="1"/>
  <c r="B349" i="2" s="1"/>
  <c r="B348" i="2"/>
  <c r="B35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tc={59DC6E54-4635-4B9C-90BD-E62C218A8E63}</author>
    <author>tc={587E8F4D-DFAF-48F4-B44F-A778E691483D}</author>
  </authors>
  <commentList>
    <comment ref="N18" authorId="0" shapeId="0" xr:uid="{59DC6E54-4635-4B9C-90BD-E62C218A8E63}">
      <text>
        <t>[Threaded comment]
Your version of Excel allows you to read this threaded comment; however, any edits to it will get removed if the file is opened in a newer version of Excel. Learn more: https://go.microsoft.com/fwlink/?linkid=870924
Comment:
    "in re" is in Merriam-Webster, so doesn't technically need to be italicized.
Reply:
    Got it</t>
      </text>
    </comment>
    <comment ref="N20" authorId="1" shapeId="0" xr:uid="{587E8F4D-DFAF-48F4-B44F-A778E691483D}">
      <text>
        <t>[Threaded comment]
Your version of Excel allows you to read this threaded comment; however, any edits to it will get removed if the file is opened in a newer version of Excel. Learn more: https://go.microsoft.com/fwlink/?linkid=870924
Comment:
    I deleted "were" so as not to be a complete sentence requiring a period (for parallelism)
Reply:
    Sounds good</t>
      </text>
    </comment>
  </commentList>
</comments>
</file>

<file path=xl/sharedStrings.xml><?xml version="1.0" encoding="utf-8"?>
<sst xmlns="http://schemas.openxmlformats.org/spreadsheetml/2006/main" count="893" uniqueCount="415">
  <si>
    <t>Duration</t>
  </si>
  <si>
    <t>Position of declaring authority</t>
  </si>
  <si>
    <t>Civilians tried by military tribunal?</t>
  </si>
  <si>
    <t>Notes</t>
  </si>
  <si>
    <t>Sources</t>
  </si>
  <si>
    <t>New Orleans, Louisiana</t>
  </si>
  <si>
    <t>Federal</t>
  </si>
  <si>
    <t>December 12, 1814</t>
  </si>
  <si>
    <t>March 13, 1815</t>
  </si>
  <si>
    <t>3 months</t>
  </si>
  <si>
    <t>Battle of New Orleans during the War of 1812</t>
  </si>
  <si>
    <t>War or invasion</t>
  </si>
  <si>
    <t>Gen. Andrew Jackson</t>
  </si>
  <si>
    <t>None</t>
  </si>
  <si>
    <t>Yes</t>
  </si>
  <si>
    <t>Rhode Island</t>
  </si>
  <si>
    <t>State</t>
  </si>
  <si>
    <t>June 25, 1842</t>
  </si>
  <si>
    <t>May 1843</t>
  </si>
  <si>
    <t>11 months</t>
  </si>
  <si>
    <t>Dorr War</t>
  </si>
  <si>
    <t>Domestic war or insurrection</t>
  </si>
  <si>
    <t>See notes</t>
  </si>
  <si>
    <t>No</t>
  </si>
  <si>
    <t>Utah Territory</t>
  </si>
  <si>
    <t>September 15, 1857</t>
  </si>
  <si>
    <t>June 12, 1858</t>
  </si>
  <si>
    <t>9 months</t>
  </si>
  <si>
    <t>Utah War</t>
  </si>
  <si>
    <t>Gov. Brigham Young</t>
  </si>
  <si>
    <t>Missouri</t>
  </si>
  <si>
    <t>August 30, 1861 (August 14, 1861 in St. Louis only)</t>
  </si>
  <si>
    <t>March 17, 1865</t>
  </si>
  <si>
    <t>4 years</t>
  </si>
  <si>
    <t>Gen. John C. Fremont</t>
  </si>
  <si>
    <t>Gen. John Pope</t>
  </si>
  <si>
    <t>Unclear</t>
  </si>
  <si>
    <t>United States</t>
  </si>
  <si>
    <t>September 24, 1862</t>
  </si>
  <si>
    <t>August 20, 1866</t>
  </si>
  <si>
    <t>U.S. Civil War</t>
  </si>
  <si>
    <t>Pres. Abraham Lincoln</t>
  </si>
  <si>
    <t>President</t>
  </si>
  <si>
    <t>Pres. Andrew Johnson</t>
  </si>
  <si>
    <t>Proclamation 94 (1862); Proclamation 157 (1866)</t>
  </si>
  <si>
    <t>Rather than declaring martial law over a particular area, Proclamation 94 applied martial law to "all rebels and insurgents, their aiders and abettors, within the United States, and all persons discouraging volunteer enlistments, resisting militia draft or guilty of any disloyal practice affording aid and comfort to rebels against the authority of the United States."</t>
  </si>
  <si>
    <t>Kentucky</t>
  </si>
  <si>
    <t>July 5, 1864</t>
  </si>
  <si>
    <t>October 12, 1865</t>
  </si>
  <si>
    <t>1 year, 3 months</t>
  </si>
  <si>
    <t>July 30, 1866</t>
  </si>
  <si>
    <t>New Orleans massacre of 1866</t>
  </si>
  <si>
    <t>Riot or civil unrest</t>
  </si>
  <si>
    <t>States of the former Confederacy, except Tennessee</t>
  </si>
  <si>
    <t>March 2, 1867</t>
  </si>
  <si>
    <t>July 15, 1870</t>
  </si>
  <si>
    <t>3 years, 4 months</t>
  </si>
  <si>
    <t>Radical Reconstruction</t>
  </si>
  <si>
    <t>Other</t>
  </si>
  <si>
    <t>40th Congress</t>
  </si>
  <si>
    <t>Congress</t>
  </si>
  <si>
    <t>July 8, 1870</t>
  </si>
  <si>
    <t>November 10, 1870</t>
  </si>
  <si>
    <t>4 months</t>
  </si>
  <si>
    <t>Kirk-Holden War</t>
  </si>
  <si>
    <t>Gov. William Holden</t>
  </si>
  <si>
    <t>Chicago, Illinois</t>
  </si>
  <si>
    <t>October 11, 1871</t>
  </si>
  <si>
    <t>October 23, 1871</t>
  </si>
  <si>
    <t>13 days</t>
  </si>
  <si>
    <t>Great Chicago Fire</t>
  </si>
  <si>
    <t>Natural disaster</t>
  </si>
  <si>
    <t>Mayor</t>
  </si>
  <si>
    <t>Scranton, Pennsylvania</t>
  </si>
  <si>
    <t>August 2, 1877</t>
  </si>
  <si>
    <t>Scranton general strike</t>
  </si>
  <si>
    <t>Labor dispute</t>
  </si>
  <si>
    <t>Gov. John Frederick Hartranft</t>
  </si>
  <si>
    <t>Seattle, Washington Territory</t>
  </si>
  <si>
    <t>February 8, 1886</t>
  </si>
  <si>
    <t>February 22, 1886</t>
  </si>
  <si>
    <t>15 days</t>
  </si>
  <si>
    <t>Anti-Chinese rioting</t>
  </si>
  <si>
    <t>Gov. Watson Squire</t>
  </si>
  <si>
    <t>Fort Bend County, Texas</t>
  </si>
  <si>
    <t>August 16, 1889</t>
  </si>
  <si>
    <t>Jaybird-Woodpecker War</t>
  </si>
  <si>
    <t>Gov. Lawrence Sullivan Ross</t>
  </si>
  <si>
    <t>Shoshone County, Idaho</t>
  </si>
  <si>
    <t>July 11, 1892</t>
  </si>
  <si>
    <t>November 18, 1892</t>
  </si>
  <si>
    <t>4.5 months</t>
  </si>
  <si>
    <t>Violent struggle between mine operators and miners in and around Coeur D'Alene, Idaho</t>
  </si>
  <si>
    <t>Gov. N. B. Willey</t>
  </si>
  <si>
    <t>Homestead, Pennsylvania</t>
  </si>
  <si>
    <t>July 12, 1892</t>
  </si>
  <si>
    <t>Homestead strike</t>
  </si>
  <si>
    <t>Gov. Robert E. Pattison</t>
  </si>
  <si>
    <t>Pana, Illinois</t>
  </si>
  <si>
    <t>November 21, 1898</t>
  </si>
  <si>
    <t>November 24, 1898</t>
  </si>
  <si>
    <t>4 days</t>
  </si>
  <si>
    <t>Coal miner strike</t>
  </si>
  <si>
    <t>Gov. John Riley Tanner</t>
  </si>
  <si>
    <t>May 4, 1899</t>
  </si>
  <si>
    <t>2 years</t>
  </si>
  <si>
    <t>Violent struggle between mine operators and Western Federation of Miners in and around Coeur D'Alene, Idaho</t>
  </si>
  <si>
    <t>Gov. Frank Steunenberg</t>
  </si>
  <si>
    <t>Gov. Frank Hunt</t>
  </si>
  <si>
    <t>Akron, Ohio</t>
  </si>
  <si>
    <t>5 days</t>
  </si>
  <si>
    <t>Gov. George K. Nash</t>
  </si>
  <si>
    <t>Mary Plazo, “That Akron Riot,” Past Pursuits: A Newsletter of the Special Collections Division of the Akron-Summit County Public Library 9 (2010): 7, https://www.akronlibrary.org/images/Divisions/SpecCol/images/PastPursuits/pursuits92.pdf.</t>
  </si>
  <si>
    <t>Galveston, Texas</t>
  </si>
  <si>
    <t>Mayor Walter C. Jones</t>
  </si>
  <si>
    <t>Jacksonville, Florida</t>
  </si>
  <si>
    <t>14 days</t>
  </si>
  <si>
    <t>Great Fire of 1901</t>
  </si>
  <si>
    <t>Gov. W. S. Jennings</t>
  </si>
  <si>
    <t>Luzerne, Schuylkill, Carbon, Lackawanna, Susquehanna, Northumberland, and Columbia counties, Pennsylvania</t>
  </si>
  <si>
    <t>Coal strike of 1902</t>
  </si>
  <si>
    <t>Gov. William Stone</t>
  </si>
  <si>
    <t xml:space="preserve">1 month, 28 days </t>
  </si>
  <si>
    <t>Gov. James Peabody</t>
  </si>
  <si>
    <t xml:space="preserve">2 months, 9 days </t>
  </si>
  <si>
    <t>2 months, 23 days</t>
  </si>
  <si>
    <t xml:space="preserve">2 months, 14 days </t>
  </si>
  <si>
    <t>Paint Creek and Cabin Creek, West Virginia</t>
  </si>
  <si>
    <t>1.5 months</t>
  </si>
  <si>
    <t>Gov. William E. Glasscock</t>
  </si>
  <si>
    <t>2 months</t>
  </si>
  <si>
    <t>Gov. William E Glasscock</t>
  </si>
  <si>
    <t>Gov. Henry D. Hatfield</t>
  </si>
  <si>
    <t>Dayton, Ohio</t>
  </si>
  <si>
    <t>1 month</t>
  </si>
  <si>
    <t>Great Dayton Flood</t>
  </si>
  <si>
    <t>Brig. Gen. George H. Wood</t>
  </si>
  <si>
    <t>Gov. James M. Cox</t>
  </si>
  <si>
    <t>Indianapolis, Indiana</t>
  </si>
  <si>
    <t>3 days</t>
  </si>
  <si>
    <t>Gov. Samuel Ralston</t>
  </si>
  <si>
    <t>Butte, Montana</t>
  </si>
  <si>
    <t>Dynamiting of the Butte Miners’ Union</t>
  </si>
  <si>
    <t>Gov. Samuel Stewart</t>
  </si>
  <si>
    <t>Houston, Texas</t>
  </si>
  <si>
    <t>Houston riot of 1917</t>
  </si>
  <si>
    <t>Gov. James Ferguson</t>
  </si>
  <si>
    <t>Longview, Texas</t>
  </si>
  <si>
    <t>Gov. William P. Hobby</t>
  </si>
  <si>
    <t>Gary, Indiana</t>
  </si>
  <si>
    <t>Steel strike of 1919</t>
  </si>
  <si>
    <t>Gen. Leonard Wood</t>
  </si>
  <si>
    <t>Fayette County, Kentucky</t>
  </si>
  <si>
    <t xml:space="preserve">Lynch mob attempting to storm Lexington courthouse </t>
  </si>
  <si>
    <t>Gen. Francis C. Marshall</t>
  </si>
  <si>
    <t>Galveston Longshoremen's Strike</t>
  </si>
  <si>
    <t>Labor Dispute</t>
  </si>
  <si>
    <t>Mingo County, West Virginia</t>
  </si>
  <si>
    <t>2 months, 17 days</t>
  </si>
  <si>
    <t>Gov. John Cornwell</t>
  </si>
  <si>
    <t>15 months</t>
  </si>
  <si>
    <t>Gov. Ephraim P. Morgan</t>
  </si>
  <si>
    <t>Tulsa, Oklahoma</t>
  </si>
  <si>
    <t>Gen. Charles Barrett</t>
  </si>
  <si>
    <t>Nebraska City, Nebraska</t>
  </si>
  <si>
    <t>20 days</t>
  </si>
  <si>
    <t>Packing plant strike</t>
  </si>
  <si>
    <t>Gov. Samuel McKelvie</t>
  </si>
  <si>
    <t>Oklahoma</t>
  </si>
  <si>
    <t>September 16, 1923 (June 26, 1923 in Okmulgee County; August 14, 1923 in Tulsa)</t>
  </si>
  <si>
    <t>Gov. John C. Walton</t>
  </si>
  <si>
    <t>Niles, Ohio</t>
  </si>
  <si>
    <t>10 days</t>
  </si>
  <si>
    <t>Gov. A. Victor Donahey</t>
  </si>
  <si>
    <t xml:space="preserve">Sherman, Texas </t>
  </si>
  <si>
    <t xml:space="preserve">14 days </t>
  </si>
  <si>
    <t xml:space="preserve">Gov. Dan Moody </t>
  </si>
  <si>
    <t>Red River Bridge War</t>
  </si>
  <si>
    <t>Gov. William "Alfalfa Bill" Murray</t>
  </si>
  <si>
    <t>Several counties in Texas</t>
  </si>
  <si>
    <t>15 months, 26 days</t>
  </si>
  <si>
    <t>U.S. Supreme Court (de facto)</t>
  </si>
  <si>
    <r>
      <t xml:space="preserve">In </t>
    </r>
    <r>
      <rPr>
        <i/>
        <sz val="12"/>
        <color theme="1"/>
        <rFont val="Calibri"/>
        <family val="2"/>
        <scheme val="minor"/>
      </rPr>
      <t>Sterling</t>
    </r>
    <r>
      <rPr>
        <sz val="12"/>
        <color theme="1"/>
        <rFont val="Calibri"/>
        <family val="2"/>
        <scheme val="minor"/>
      </rPr>
      <t>, the Supreme Court enjoined Texas from using martial law, military force, or any other means to enforce the oil production regulation at the center of the dispute. However, the Court did not formally invalidate the governor's declaration of martial law.</t>
    </r>
  </si>
  <si>
    <t>37 days</t>
  </si>
  <si>
    <t>Oklahoma State Legislature</t>
  </si>
  <si>
    <t>Oklahoma City, Oklahoma</t>
  </si>
  <si>
    <t>39 Days</t>
  </si>
  <si>
    <t>"Coup de highway department" by state governor</t>
  </si>
  <si>
    <t>Gov. Eugene Talmadge</t>
  </si>
  <si>
    <t>Minneapolis, Minnesota</t>
  </si>
  <si>
    <t>Minneapolis general strike of 1934</t>
  </si>
  <si>
    <t>Gov. Floyd B. Olson</t>
  </si>
  <si>
    <t>Saylesville, Rhode Island</t>
  </si>
  <si>
    <t>Gov. Theodore Green</t>
  </si>
  <si>
    <t>Georgia</t>
  </si>
  <si>
    <t>Gov. Benjamin Moeur</t>
  </si>
  <si>
    <t>LaGrange, Georgia</t>
  </si>
  <si>
    <t>Omaha, Nebraska</t>
  </si>
  <si>
    <t>6 days</t>
  </si>
  <si>
    <t>Gov. Robert L. Cochran</t>
  </si>
  <si>
    <t>Vigo County, Indiana</t>
  </si>
  <si>
    <t>6 months, 19 days</t>
  </si>
  <si>
    <t>Gov. Paul V. McNutt</t>
  </si>
  <si>
    <t>Early April 1936</t>
  </si>
  <si>
    <t>Gov. E. W. Marland</t>
  </si>
  <si>
    <t>Area around Narragansett Park in Pawtucket, Rhode Island</t>
  </si>
  <si>
    <t>Dispute over operation of race tracks</t>
  </si>
  <si>
    <t>Gov. Emmitt Quinn</t>
  </si>
  <si>
    <t>Newton, Iowa</t>
  </si>
  <si>
    <t>30 days</t>
  </si>
  <si>
    <t>4 months, 21 days</t>
  </si>
  <si>
    <t>Strike at Mid-Continent Petroleum Corporation</t>
  </si>
  <si>
    <t>Gov. Leon Phillips</t>
  </si>
  <si>
    <t>Attempted "coup de highway department" by state governor</t>
  </si>
  <si>
    <t>Gov. E. D. Rivers</t>
  </si>
  <si>
    <t>Governor Rivers's imposition of martial law was the subject of extensive litigation. It was enjoined by both state and federal courts, but Rivers did not concede defeat until the Georgia Supreme Court ruled against him on April 10, 1940. It is unclear if or when he formally rescinded the declaration of martial law.</t>
  </si>
  <si>
    <t>Gov. Leon C. Phillips</t>
  </si>
  <si>
    <t>Hawaii Territory</t>
  </si>
  <si>
    <t>2 years, 10 months, 17 days</t>
  </si>
  <si>
    <t>Attack on Pearl Harbor during World War II</t>
  </si>
  <si>
    <t>Multiple declarants</t>
  </si>
  <si>
    <t>Pres. Franklin Roosevelt</t>
  </si>
  <si>
    <t>Proclamation No. 2627 (1944)</t>
  </si>
  <si>
    <t>Beaumont, Texas</t>
  </si>
  <si>
    <t>Beaumont race riot of 1943</t>
  </si>
  <si>
    <t>Acting Gov. A. M. Aikin Jr.</t>
  </si>
  <si>
    <t>Freeborn County, Minnesota</t>
  </si>
  <si>
    <t>11 days</t>
  </si>
  <si>
    <t>Gov. Orville L. Freeman</t>
  </si>
  <si>
    <t>U.S. District Court for the District of Minnesota</t>
  </si>
  <si>
    <t>Cambridge, Maryland</t>
  </si>
  <si>
    <t>1 year, 1 month</t>
  </si>
  <si>
    <t>Cambridge riot of 1963</t>
  </si>
  <si>
    <t>Gov. J. Millard Tawes</t>
  </si>
  <si>
    <t>Martial law was briefly lifted between July 8 and July 13, 1963.</t>
  </si>
  <si>
    <t>Total Declarations:</t>
  </si>
  <si>
    <t>Sum</t>
  </si>
  <si>
    <t>Declaration Type:</t>
  </si>
  <si>
    <t>Declaring authority:</t>
  </si>
  <si>
    <t>Declarations under which civilians were tried by military tribunal</t>
  </si>
  <si>
    <t>Precipitating Event Type:</t>
  </si>
  <si>
    <t>Chart Data (DO NOT TOUCH)</t>
  </si>
  <si>
    <t>Sum (Should equal total declarations)</t>
  </si>
  <si>
    <t>Luther v. Borden, 48 U.S. 1 (1849); Despan v. Olney, 7 F. Cas. 534 (C.C.D.R.I. 1852)</t>
  </si>
  <si>
    <t>Clark v. Dick, 5 F. Cas. 865 (C.C.D. Mo. 1870)</t>
  </si>
  <si>
    <t>Ex parte Milligan, 71 U.S. 2 (1866); Ex parte Benedict, 3 F. Cas. 159 (N.D.N.Y. 1862); Ex parte Field, 9 F. Cas. 1 (C.C.D. Vt. 1862); Ex parte Vallandingham, 28 F. Cas. 874 (C.C.S.D. Ohio 1863)</t>
  </si>
  <si>
    <t>United States v. Fischer, 280 F. 208 (D. Neb. 1922)</t>
  </si>
  <si>
    <t>Sterling v. Constantin, 287 U.S. 378 (1932)</t>
  </si>
  <si>
    <t>Powers Mercantile Co. v. Olson, 7 F. Supp. 865 (D. Minn. 1934)</t>
  </si>
  <si>
    <t>United States v. Arizona, 295 U.S. 174 (1935)</t>
  </si>
  <si>
    <t>Cox v. McNutt, 12 F. Supp. 355 (S.D. Ind. 1935)</t>
  </si>
  <si>
    <t>Wilson &amp; Co. v. Freeman, 179 F. Supp. 520 (D. Minn. 1959)</t>
  </si>
  <si>
    <r>
      <t xml:space="preserve">Chris M. Messer and Patricia A. Bell, "Mass Media and Governmental Framing of Riots: The Case of Tulsa, 1921," Journal of Black Studies 40, no. 5 (2010): 851, 862-863, www.jstor.org/stable/40648610. 
“Martial Law At Tulsa Ends: City To Atone in Full,” </t>
    </r>
    <r>
      <rPr>
        <i/>
        <sz val="12"/>
        <color theme="1"/>
        <rFont val="Calibri"/>
        <family val="2"/>
        <scheme val="minor"/>
      </rPr>
      <t>Chicago Daily Tribune</t>
    </r>
    <r>
      <rPr>
        <sz val="12"/>
        <color theme="1"/>
        <rFont val="Calibri"/>
        <family val="2"/>
        <scheme val="minor"/>
      </rPr>
      <t xml:space="preserve">, June 4, 1921, at 3. </t>
    </r>
  </si>
  <si>
    <t>"Martial Law Declared in North Carolina," History Engine, Richmond University, accessed June 30, 2020, https://historyengine.richmond.edu/episodes/view/527.</t>
  </si>
  <si>
    <r>
      <t xml:space="preserve">U.S. War Department, </t>
    </r>
    <r>
      <rPr>
        <i/>
        <sz val="12"/>
        <color theme="1"/>
        <rFont val="Calibri"/>
        <family val="2"/>
        <scheme val="minor"/>
      </rPr>
      <t>Report of the Secretary of War to the President</t>
    </r>
    <r>
      <rPr>
        <sz val="12"/>
        <color theme="1"/>
        <rFont val="Calibri"/>
        <family val="2"/>
        <scheme val="minor"/>
      </rPr>
      <t xml:space="preserve"> (Washington: U.S. Government Printing Office: 1917). </t>
    </r>
  </si>
  <si>
    <t>Allen v. Oklahoma City, 175 Okla. 421 (Okla. 1935)</t>
  </si>
  <si>
    <t>Wilson &amp; Co. v. Freeman, 179 F. Supp. 520 (D. Minn. 1959).</t>
  </si>
  <si>
    <t>Ex parte McCardle, 74 U.S. (7 Wall.) 506 (1869)</t>
  </si>
  <si>
    <t>Moyer v. Peabody, 212 U.S. 78 (1909); In re Moyer, 85 Pac. Rep. 190 (Colo. 1904)</t>
  </si>
  <si>
    <r>
      <t xml:space="preserve">State </t>
    </r>
    <r>
      <rPr>
        <i/>
        <sz val="12"/>
        <color theme="1"/>
        <rFont val="Calibri"/>
        <family val="2"/>
        <scheme val="minor"/>
      </rPr>
      <t>ex rel.</t>
    </r>
    <r>
      <rPr>
        <sz val="12"/>
        <color theme="1"/>
        <rFont val="Calibri"/>
        <family val="2"/>
        <scheme val="minor"/>
      </rPr>
      <t xml:space="preserve"> Mays v. Brown &amp; State </t>
    </r>
    <r>
      <rPr>
        <i/>
        <sz val="12"/>
        <color theme="1"/>
        <rFont val="Calibri"/>
        <family val="2"/>
        <scheme val="minor"/>
      </rPr>
      <t xml:space="preserve">ex rel. </t>
    </r>
    <r>
      <rPr>
        <sz val="12"/>
        <color theme="1"/>
        <rFont val="Calibri"/>
        <family val="2"/>
        <scheme val="minor"/>
      </rPr>
      <t>Nance v. Brown, 71 W.Va. 519 (W. Va. 1912); Ex parte Jones, 71 W.Va. 567 (W. Va. 1913)</t>
    </r>
  </si>
  <si>
    <r>
      <t xml:space="preserve">State </t>
    </r>
    <r>
      <rPr>
        <i/>
        <sz val="12"/>
        <color theme="1"/>
        <rFont val="Calibri"/>
        <family val="2"/>
        <scheme val="minor"/>
      </rPr>
      <t>ex rel.</t>
    </r>
    <r>
      <rPr>
        <sz val="12"/>
        <color theme="1"/>
        <rFont val="Calibri"/>
        <family val="2"/>
        <scheme val="minor"/>
      </rPr>
      <t xml:space="preserve"> Mays v. Brown &amp; State </t>
    </r>
    <r>
      <rPr>
        <i/>
        <sz val="12"/>
        <color theme="1"/>
        <rFont val="Calibri"/>
        <family val="2"/>
        <scheme val="minor"/>
      </rPr>
      <t>ex rel.</t>
    </r>
    <r>
      <rPr>
        <sz val="12"/>
        <color theme="1"/>
        <rFont val="Calibri"/>
        <family val="2"/>
        <scheme val="minor"/>
      </rPr>
      <t xml:space="preserve"> Nance v. Brown, 71 W.Va. 519 (W. Va. 1912); Ex parte Jones, 71 W.Va. 567 (W. Va. 1913)</t>
    </r>
  </si>
  <si>
    <t>Hatfield v. Graham, 73 W.Va. 759 (W. Va. 1914)</t>
  </si>
  <si>
    <t>Sanford v. Markham, 1923 OK 1095 (Okla. 1923)</t>
  </si>
  <si>
    <t>Russel Petroleum Co. v. Walker, 162 Okla. 216 (Okla. 1933); Champlin Refining Co. v. Corporation Com'n of State of Okla., et al., 286 U.S. 210 (1932)</t>
  </si>
  <si>
    <t>Welch v. State, 53 Ga. App. 255 (Ga. Ct. App. 1936)</t>
  </si>
  <si>
    <t xml:space="preserve">Narragansett Racing Ass'n v. Kiernan, 59 R.I. 79 (R.I. 1937); Narragansett Racing Ass'n v. Kiernan, 59 R.I. 90 (R.I. 1937)
</t>
  </si>
  <si>
    <t>State v. Sentner, 230 Iowa 590 (Iowa 1941)</t>
  </si>
  <si>
    <t xml:space="preserve">Ex parte McDonald, 143 Pac. 94 (Mont. 1914) </t>
  </si>
  <si>
    <t>United States v. Wolters, 268 F. 69 (S.D. Tex. 1920)</t>
  </si>
  <si>
    <t>This was the first declaration of martial law in U.S. history.</t>
  </si>
  <si>
    <t>Teller County, Colorado</t>
  </si>
  <si>
    <t>San Miguel County, Colorado</t>
  </si>
  <si>
    <t>Las Animas County, Colorado</t>
  </si>
  <si>
    <t>A section of Oklahoma's border with Texas</t>
  </si>
  <si>
    <t>Area around the Grand River Dam in Arizona</t>
  </si>
  <si>
    <t>Area around the Grand River Dam in Oklahoma</t>
  </si>
  <si>
    <t>Camp Jackson Affair and ongoing Confederate insurgency during the U.S. Civil War</t>
  </si>
  <si>
    <t>Attempt to force Oklahoma City to create "segregation zones"</t>
  </si>
  <si>
    <r>
      <t xml:space="preserve">United States v. Phillips, 33 F. Supp. 261 (N.D. Okla. 1940), </t>
    </r>
    <r>
      <rPr>
        <i/>
        <sz val="12"/>
        <color theme="1"/>
        <rFont val="Calibri"/>
        <family val="2"/>
        <scheme val="minor"/>
      </rPr>
      <t>vacated on other grounds</t>
    </r>
    <r>
      <rPr>
        <sz val="12"/>
        <color theme="1"/>
        <rFont val="Calibri"/>
        <family val="2"/>
        <scheme val="minor"/>
      </rPr>
      <t>, 312 U.S. 246 (1941). 
State of Okla. v. United States, 173 F. Supp. 349, 350 (Ct. Cl. 1959) (describing events after Supreme Court ruling).</t>
    </r>
  </si>
  <si>
    <r>
      <t xml:space="preserve">Miller v. Rivers, 31 F. Supp. 540 (M.D. Ga. 1940), </t>
    </r>
    <r>
      <rPr>
        <i/>
        <sz val="12"/>
        <color theme="1"/>
        <rFont val="Calibri"/>
        <family val="2"/>
        <scheme val="minor"/>
      </rPr>
      <t>rev'd as moot</t>
    </r>
    <r>
      <rPr>
        <sz val="12"/>
        <color theme="1"/>
        <rFont val="Calibri"/>
        <family val="2"/>
        <scheme val="minor"/>
      </rPr>
      <t>, 112 F.2d 439 (5th Cir. 1940); Patten v. Miller, 190 Ga. 123 (Ga. 1940); Patten v. Miller, 190 Ga. 105 (Ga. 1940); Patten v. Miller, 190 Ga. 152 (Ga. 1940)</t>
    </r>
  </si>
  <si>
    <r>
      <t xml:space="preserve">Duncan v. Kahanamoku, 327 U.S. 304 (1946); Ex parte Zimmerman, 132 F.2d 442 (9th Cir. 1942), </t>
    </r>
    <r>
      <rPr>
        <i/>
        <sz val="12"/>
        <color theme="1"/>
        <rFont val="Calibri"/>
        <family val="2"/>
        <scheme val="minor"/>
      </rPr>
      <t>cert. denied</t>
    </r>
    <r>
      <rPr>
        <sz val="12"/>
        <color theme="1"/>
        <rFont val="Calibri"/>
        <family val="2"/>
        <scheme val="minor"/>
      </rPr>
      <t xml:space="preserve"> "on the ground that the cause is moot," 319 U.S. 744 (1943); Ex parte Spurlock, 66 F. Supp. 997 (D. Haw. 1944),</t>
    </r>
    <r>
      <rPr>
        <i/>
        <sz val="12"/>
        <color theme="1"/>
        <rFont val="Calibri"/>
        <family val="2"/>
        <scheme val="minor"/>
      </rPr>
      <t xml:space="preserve"> rev'd</t>
    </r>
    <r>
      <rPr>
        <sz val="12"/>
        <color theme="1"/>
        <rFont val="Calibri"/>
        <family val="2"/>
        <scheme val="minor"/>
      </rPr>
      <t xml:space="preserve">
Steer v. Spurlock, 146 F.2d 652 (9th Cir. 1944), </t>
    </r>
    <r>
      <rPr>
        <i/>
        <sz val="12"/>
        <color theme="1"/>
        <rFont val="Calibri"/>
        <family val="2"/>
        <scheme val="minor"/>
      </rPr>
      <t>cert. denied</t>
    </r>
    <r>
      <rPr>
        <sz val="12"/>
        <color theme="1"/>
        <rFont val="Calibri"/>
        <family val="2"/>
        <scheme val="minor"/>
      </rPr>
      <t xml:space="preserve"> "on the ground that the cause is moot," 324 U.S. 863 (1945); Ochikubo v. Bonesteel, 60 F. Supp. 916 (S.D. Cal. 1945); Kam Koon Wan v. E.E. Black, Ltd., 75 F. Supp. 553 (D. Haw. 1948)</t>
    </r>
  </si>
  <si>
    <t>Mayor R. B. Mason</t>
  </si>
  <si>
    <t>State governor</t>
  </si>
  <si>
    <t>Ex parte Lavinder, 88 W.Va. 713 (W.Va. 1921)</t>
  </si>
  <si>
    <r>
      <t xml:space="preserve">Pauline Yelderman, "Jaybird-Woodpecker War," </t>
    </r>
    <r>
      <rPr>
        <i/>
        <sz val="12"/>
        <color theme="1"/>
        <rFont val="Calibri"/>
        <family val="2"/>
        <scheme val="minor"/>
      </rPr>
      <t>Handbook of Texas Online</t>
    </r>
    <r>
      <rPr>
        <sz val="12"/>
        <color theme="1"/>
        <rFont val="Calibri"/>
        <family val="2"/>
        <scheme val="minor"/>
      </rPr>
      <t xml:space="preserve">, Texas State Historical Association, last modified May 1, 2019, http://www.tshaonline.org/handbook/online/articles/wfj01. </t>
    </r>
  </si>
  <si>
    <r>
      <t xml:space="preserve">Frank Julian Warne, "The Anthracite Coal Strike of 1902," </t>
    </r>
    <r>
      <rPr>
        <i/>
        <sz val="12"/>
        <color theme="1"/>
        <rFont val="Calibri"/>
        <family val="2"/>
        <scheme val="minor"/>
      </rPr>
      <t>Railroad Gazette</t>
    </r>
    <r>
      <rPr>
        <sz val="12"/>
        <color theme="1"/>
        <rFont val="Calibri"/>
        <family val="2"/>
        <scheme val="minor"/>
      </rPr>
      <t xml:space="preserve"> (New York), April 13, 1906, 377.</t>
    </r>
  </si>
  <si>
    <t>Gov. R. S. Sterling</t>
  </si>
  <si>
    <t>Covered area</t>
  </si>
  <si>
    <t>State or federal</t>
  </si>
  <si>
    <t>Start year</t>
  </si>
  <si>
    <t>Start date</t>
  </si>
  <si>
    <t>End date</t>
  </si>
  <si>
    <t>Precipitating event</t>
  </si>
  <si>
    <t>Precipitating event type</t>
  </si>
  <si>
    <t>Declaring authority</t>
  </si>
  <si>
    <t>Terminating authority</t>
  </si>
  <si>
    <t>Relevant presidential proclamations or executive orders</t>
  </si>
  <si>
    <t>Related litigation</t>
  </si>
  <si>
    <t>Caswell and Alamance counties, North Carolina</t>
  </si>
  <si>
    <t>Oklahoma oil fields</t>
  </si>
  <si>
    <t>In and around Highway Board of Georgia headquarters building</t>
  </si>
  <si>
    <t>Around the state capitol building in Oklahoma City, Oklahoma</t>
  </si>
  <si>
    <t xml:space="preserve">In and around Highway Board of Georgia headquarters building </t>
  </si>
  <si>
    <t>Habeas and contempt proceedings in the federal district court in New Orleans</t>
  </si>
  <si>
    <r>
      <t xml:space="preserve">Matthew Warshauer, </t>
    </r>
    <r>
      <rPr>
        <i/>
        <sz val="12"/>
        <rFont val="Calibri"/>
        <family val="2"/>
        <scheme val="minor"/>
      </rPr>
      <t>Andrew Jackson and the Politics of Martial Law: Nationalism, Civil Liberties, and Partisanship</t>
    </r>
    <r>
      <rPr>
        <sz val="12"/>
        <rFont val="Calibri"/>
        <family val="2"/>
        <scheme val="minor"/>
      </rPr>
      <t xml:space="preserve"> (Knoxville: University of Tennessee Press, 2006); and George M. Dennison, "Martial Law: The Development of a Theory of Emergency Powers, 1776–1861," </t>
    </r>
    <r>
      <rPr>
        <i/>
        <sz val="12"/>
        <rFont val="Calibri"/>
        <family val="2"/>
        <scheme val="minor"/>
      </rPr>
      <t xml:space="preserve">American Journal of Legal History </t>
    </r>
    <r>
      <rPr>
        <sz val="12"/>
        <rFont val="Calibri"/>
        <family val="2"/>
        <scheme val="minor"/>
      </rPr>
      <t>18 (January 1974): 61–64.</t>
    </r>
  </si>
  <si>
    <t>Rhode Island General Assembly (charter government)</t>
  </si>
  <si>
    <t>State legislature</t>
  </si>
  <si>
    <t>This was the first time that the U.S. Supreme Court upheld a declaration of martial law. The state of martial law appears to have been terminated by operation of law when Rhode Island adopted a new constitution in May 1843.</t>
  </si>
  <si>
    <r>
      <t xml:space="preserve">Luther v. Borden, 48 U.S. 1 (1849); and George M. Dennison, "Martial Law: The Development of a Theory of Emergency Powers, 1776–1861," </t>
    </r>
    <r>
      <rPr>
        <i/>
        <sz val="12"/>
        <rFont val="Calibri"/>
        <family val="2"/>
        <scheme val="minor"/>
      </rPr>
      <t xml:space="preserve">American Journal of Legal History </t>
    </r>
    <r>
      <rPr>
        <sz val="12"/>
        <rFont val="Calibri"/>
        <family val="2"/>
        <scheme val="minor"/>
      </rPr>
      <t>18 (January 1974): 68–69.</t>
    </r>
  </si>
  <si>
    <t>Territorial governor</t>
  </si>
  <si>
    <t>Although Governor Young declared martial law under color of his authority as the territorial governor, he did so in order to facilitate armed resistance to approaching federal troops. Hostilities in Utah ended on June 12, 1858, when Young accepted President James Buchanan's pardon and was removed from power. It does not appear that a formal proclamation ending martial law was ever promulgated.</t>
  </si>
  <si>
    <r>
      <t xml:space="preserve">David L. Bigler and Will Bagley, </t>
    </r>
    <r>
      <rPr>
        <i/>
        <sz val="12"/>
        <rFont val="Calibri"/>
        <family val="2"/>
        <scheme val="minor"/>
      </rPr>
      <t>The Mormon Rebellion: America's First Civil War, 1857–1858</t>
    </r>
    <r>
      <rPr>
        <sz val="12"/>
        <rFont val="Calibri"/>
        <family val="2"/>
        <scheme val="minor"/>
      </rPr>
      <t xml:space="preserve"> (Norman: Oklahoma University Press, 2011); William P. MacKinnon, "Thomas L. Kane's 1858 Utah War Mission: Presidential Ingratitude and Manipulation," </t>
    </r>
    <r>
      <rPr>
        <i/>
        <sz val="12"/>
        <rFont val="Calibri"/>
        <family val="2"/>
        <scheme val="minor"/>
      </rPr>
      <t xml:space="preserve">Utah Historical Quarterly </t>
    </r>
    <r>
      <rPr>
        <sz val="12"/>
        <rFont val="Calibri"/>
        <family val="2"/>
        <scheme val="minor"/>
      </rPr>
      <t>86 (2018): 295; and Proclamation by the Governor, August 5, 1857, https://contentdm.lib.byu.edu/digital/collection/NCMP1820-1846/id/17393/.</t>
    </r>
  </si>
  <si>
    <t>U.S. Army Gen. John C. Fremont declared martial law in St. Louis on August 14, 1861, and then throughout Missouri on August 30. Fremont was soon relieved of command for insubordination. His successor, Gen. Henry W. Halleck, believed that Fremont had lacked the authority to declare martial law, and he refused to enforce it until he received written authorization to do so from President Abraham Lincoln in December 1861.</t>
  </si>
  <si>
    <r>
      <t xml:space="preserve">Bonnie Murphy, "Missouri: A State Asunder," </t>
    </r>
    <r>
      <rPr>
        <i/>
        <sz val="12"/>
        <rFont val="Calibri"/>
        <family val="2"/>
        <scheme val="minor"/>
      </rPr>
      <t>Journal of the West</t>
    </r>
    <r>
      <rPr>
        <sz val="12"/>
        <rFont val="Calibri"/>
        <family val="2"/>
        <scheme val="minor"/>
      </rPr>
      <t xml:space="preserve"> 14 (January 1975): 114–16; Proclamation, August 14, 1861, (declaring martial law in St. Louis), Proclamation, August 30, 1861 (declaring martial law throughout Missouri), and General Orders, No. 34, December 26, 1861 (announcing that martial law will now be enforced), in </t>
    </r>
    <r>
      <rPr>
        <i/>
        <sz val="12"/>
        <rFont val="Calibri"/>
        <family val="2"/>
        <scheme val="minor"/>
      </rPr>
      <t>The War of the Rebellion: A Compilation of the Official Records of the Union and Confederate Armies</t>
    </r>
    <r>
      <rPr>
        <sz val="12"/>
        <rFont val="Calibri"/>
        <family val="2"/>
        <scheme val="minor"/>
      </rPr>
      <t xml:space="preserve">, vol. 3 (U.S. War Department, 1880–1901), 442, 466–67, 468; and Special Orders, No. 15, March 17, 1865 (restoring civilian government in Missouri), in </t>
    </r>
    <r>
      <rPr>
        <i/>
        <sz val="12"/>
        <rFont val="Calibri"/>
        <family val="2"/>
        <scheme val="minor"/>
      </rPr>
      <t>The War of the Rebellion: A Compilation of the Official Records of the Union and Confederate Armies</t>
    </r>
    <r>
      <rPr>
        <sz val="12"/>
        <rFont val="Calibri"/>
        <family val="2"/>
        <scheme val="minor"/>
      </rPr>
      <t>, vol. 48 (U.S. War Department, 1880–1901), 1202–3.</t>
    </r>
  </si>
  <si>
    <t>Proclamation No. 94, September 24, 1862, https://www.presidency.ucsb.edu/node/202408; and Proclamation No. 157, August 20, 1866, https://www.presidency.ucsb.edu/node/202533.</t>
  </si>
  <si>
    <t>Proclamation 113 (1864); Proclamation 146 (1865)</t>
  </si>
  <si>
    <r>
      <t xml:space="preserve">Louis De Falaise, "Gen. Stephen Gano Burbridge's Command in Kentucky," </t>
    </r>
    <r>
      <rPr>
        <i/>
        <sz val="12"/>
        <rFont val="Calibri"/>
        <family val="2"/>
        <scheme val="minor"/>
      </rPr>
      <t xml:space="preserve">Register of Kentucky Historical Society </t>
    </r>
    <r>
      <rPr>
        <sz val="12"/>
        <rFont val="Calibri"/>
        <family val="2"/>
        <scheme val="minor"/>
      </rPr>
      <t>69 (April 1971): 101–27; and Proclamation No. 113, July 5, 1864, https://www.presidency.ucsb.edu/node/202397.</t>
    </r>
  </si>
  <si>
    <t>Gen. Absalom Baird initially declared martial law on July 30, 1866. President Andrew Johnson publicly disapproved of but did not overrule this decision. On August 3, the decision to impose martial law was ratified and extended by Gen. Ulysses Grant on the recommendation of Gen. Philip Sheridan, after the latter arrived in the city and determined that Baird's actions were entirely justified under the circumstances. Martial law was later ratified and extended again by President Johnson on August 7.
It is not clear when martial law ended in New Orleans. It may have continued up until 1867, when Radical Reconstruction and congressionally administered military rule began.</t>
  </si>
  <si>
    <r>
      <t xml:space="preserve">Robert W. Coakley, </t>
    </r>
    <r>
      <rPr>
        <i/>
        <sz val="12"/>
        <rFont val="Calibri"/>
        <family val="2"/>
        <scheme val="minor"/>
      </rPr>
      <t>The Role of Federal Military Forces in Domestic Disorders, 1789–1878</t>
    </r>
    <r>
      <rPr>
        <sz val="12"/>
        <rFont val="Calibri"/>
        <family val="2"/>
        <scheme val="minor"/>
      </rPr>
      <t xml:space="preserve"> (Washington: U.S. Government Printing Office, 2011), 280–87.</t>
    </r>
  </si>
  <si>
    <t>In 1867, Congress placed the states of the former Confederacy — except Tennessee, which had already been readmitted to the Union — under military rule until they fulfilled the requirements to be readmitted to the Union. Georgia was the last state to be readmitted, in 1870.</t>
  </si>
  <si>
    <r>
      <t xml:space="preserve">Robert W. Coakley, </t>
    </r>
    <r>
      <rPr>
        <i/>
        <sz val="12"/>
        <rFont val="Calibri"/>
        <family val="2"/>
        <scheme val="minor"/>
      </rPr>
      <t>The Role of Federal Military Forces in Domestic Disorders, 1789–1878</t>
    </r>
    <r>
      <rPr>
        <sz val="12"/>
        <rFont val="Calibri"/>
        <family val="2"/>
        <scheme val="minor"/>
      </rPr>
      <t xml:space="preserve"> (Washington: U.S. Government Printing Office, 2011), 287; and Military Reconstruction Acts, March 2, 1867, 14 Stat. 428-430, c. 153; March 23, 1867, 15 Stat. 2-5, c. 6; July 19, 1867, 15 Stat. 14-16, c. 30; and March 11, 1868, 15 Stat. 41, c. 25.</t>
    </r>
  </si>
  <si>
    <t>"Several days"</t>
  </si>
  <si>
    <t>8–9 days</t>
  </si>
  <si>
    <t>Meat-packing workers strike in Albert Lea, Minnesota</t>
  </si>
  <si>
    <t>Effort to prevent completion and operation of Grand River Dam</t>
  </si>
  <si>
    <t>1938 Maytag Corporation labor dispute</t>
  </si>
  <si>
    <t>Dispute over drilling for oil on the grounds of the Oklahoma state capitol building</t>
  </si>
  <si>
    <t>General Strike of 1935 (Terre Haute)</t>
  </si>
  <si>
    <t>Omaha tram strike</t>
  </si>
  <si>
    <t xml:space="preserve">Follow up strike to 1934 textile workers strike </t>
  </si>
  <si>
    <t xml:space="preserve">Federal government effort to prevent construction of Grand River Dam </t>
  </si>
  <si>
    <t>Textile workers strike of 1934</t>
  </si>
  <si>
    <t>Nonviolent dispute between state government and oil producers over oil production limits</t>
  </si>
  <si>
    <t>Nonviolent dispute over oil production limits between state government and both oil producers and the federal courts</t>
  </si>
  <si>
    <t>Sherman riot of 1930</t>
  </si>
  <si>
    <t>Anti-Klan riot of 1924</t>
  </si>
  <si>
    <t>Challenging Ku Klux Klan activity in Oklahoma and resisting KKK-led impeachment</t>
  </si>
  <si>
    <t>Tulsa race riot</t>
  </si>
  <si>
    <t>West Virginia coal wars</t>
  </si>
  <si>
    <t>Longview race riot of 1919</t>
  </si>
  <si>
    <t>Indianapolis streetcar strike of 1913</t>
  </si>
  <si>
    <t>Bull Moose Special attack on Holly Grove miners' settlement during Paint Creek–Cabin Creek Strike of 1912</t>
  </si>
  <si>
    <t>Paint Creek–Cabin Creek Strike of 1912</t>
  </si>
  <si>
    <t xml:space="preserve">Colorado labor wars </t>
  </si>
  <si>
    <t>Great Galveston hurricane</t>
  </si>
  <si>
    <t>Akron riot of 1900</t>
  </si>
  <si>
    <t>Gov. J. B. Poindexter and Lt. Gen. Walter C. Short (declaration approved by Pres. Franklin Roosevelt)</t>
  </si>
  <si>
    <t>Gov. Nelson Krashel</t>
  </si>
  <si>
    <t>General (National Guard)</t>
  </si>
  <si>
    <t>Lt. Col. George E. Maddox</t>
  </si>
  <si>
    <r>
      <t xml:space="preserve">Commonwealth </t>
    </r>
    <r>
      <rPr>
        <i/>
        <sz val="12"/>
        <rFont val="Calibri"/>
        <family val="2"/>
        <scheme val="minor"/>
      </rPr>
      <t>ex rel</t>
    </r>
    <r>
      <rPr>
        <sz val="12"/>
        <rFont val="Calibri"/>
        <family val="2"/>
        <scheme val="minor"/>
      </rPr>
      <t>. Wadsworth v. Shortall, 206 Pa. 165 (Pa. 1903)</t>
    </r>
  </si>
  <si>
    <t>43 African Americans tried by court martial, convicted, and ordered shot</t>
  </si>
  <si>
    <t>In re Boyle, 6 Idaho 609 (Idaho 1899)</t>
  </si>
  <si>
    <t>Gen. Philip Sheridan requested permission from Mayor Roswell B. Mason to withdraw troops on October 23rd, and did so on October 24th.</t>
  </si>
  <si>
    <r>
      <t>President Grover Cleveland issued a proclamation to disperse under the Insurrection Act on February 9. See</t>
    </r>
    <r>
      <rPr>
        <i/>
        <sz val="12"/>
        <rFont val="Calibri"/>
        <family val="2"/>
        <scheme val="minor"/>
      </rPr>
      <t xml:space="preserve"> </t>
    </r>
    <r>
      <rPr>
        <sz val="12"/>
        <rFont val="Calibri"/>
        <family val="2"/>
        <scheme val="minor"/>
      </rPr>
      <t>Proclamation 275 (1886). As a result, some writers have incorrectly concluded that it was Cleveland who declared martial law.</t>
    </r>
  </si>
  <si>
    <r>
      <t xml:space="preserve">In </t>
    </r>
    <r>
      <rPr>
        <i/>
        <sz val="12"/>
        <rFont val="Calibri"/>
        <family val="2"/>
        <scheme val="minor"/>
      </rPr>
      <t>Lavinder</t>
    </r>
    <r>
      <rPr>
        <sz val="12"/>
        <rFont val="Calibri"/>
        <family val="2"/>
        <scheme val="minor"/>
      </rPr>
      <t>, the West Virginia Supreme Court partially invalidated Governor Morgan's declaration of martial law. Morgan then issued a "supplemental" proclamation on June 27, 1922; this "supplemental" imposition of martial law was rescinded on October 7, 1922.</t>
    </r>
  </si>
  <si>
    <t>Governor Murray is said to have declared martial law more than 30 times during his tenure as governor. Only the six declarations listed in this document could be independently confirmed.</t>
  </si>
  <si>
    <t>On April 10, 1933, the Oklahoma Legislature passed HB 481, which effectively eliminated the governor's authority to impose martial law over oil fields.</t>
  </si>
  <si>
    <r>
      <t xml:space="preserve">As the Oklahoma Supreme Court explained in </t>
    </r>
    <r>
      <rPr>
        <i/>
        <sz val="12"/>
        <rFont val="Calibri"/>
        <family val="2"/>
        <scheme val="minor"/>
      </rPr>
      <t>Allen</t>
    </r>
    <r>
      <rPr>
        <sz val="12"/>
        <rFont val="Calibri"/>
        <family val="2"/>
        <scheme val="minor"/>
      </rPr>
      <t>, Governor Murray declared martial law in order to create "segregation zones" in Oklahoma City. The duration of his order was such that martial law would expire when the city adopted its own "segregation ordinance." The court held that both the declaration of martial law and the segregation ordinance adopted by Oklahoma City were illegal.</t>
    </r>
  </si>
  <si>
    <t>This was a relatively unusual instance in which the state governor did not take the side of property against labor, but instead used martial law to end the violence and force the tram companies to arbitrate.</t>
  </si>
  <si>
    <r>
      <t xml:space="preserve">Emily C. Skarbek, "The Chicago Fire of 1871: A Bottom-Up Approach to Disaster Relief," </t>
    </r>
    <r>
      <rPr>
        <i/>
        <sz val="12"/>
        <rFont val="Calibri"/>
        <family val="2"/>
        <scheme val="minor"/>
      </rPr>
      <t xml:space="preserve">Public Choice </t>
    </r>
    <r>
      <rPr>
        <sz val="12"/>
        <rFont val="Calibri"/>
        <family val="2"/>
        <scheme val="minor"/>
      </rPr>
      <t>160 (July 2014): 155–80; Katie Klocksin, "Tensions and Torches after the Great Chicago Fire," WBEZ (Chicago), October 7, 2014, https://www.wbez.org/shows/curious-city/tensions-and-torches-after-the-great-chicago-fire/23056033-9387-4d4b-a398-ab0431419279; and "Military Rule in Chicago," The Great Chicago Fire &amp; the Web of Memory, accessed June 30, 2020, https://www.greatchicagofire.org/rescue-and-relief-library/military-rule-chicago/.</t>
    </r>
  </si>
  <si>
    <r>
      <t xml:space="preserve">Charles Postel, </t>
    </r>
    <r>
      <rPr>
        <i/>
        <sz val="12"/>
        <rFont val="Calibri"/>
        <family val="2"/>
        <scheme val="minor"/>
      </rPr>
      <t xml:space="preserve">Equality: An American Dilemma, 1866–1896 </t>
    </r>
    <r>
      <rPr>
        <sz val="12"/>
        <rFont val="Calibri"/>
        <family val="2"/>
        <scheme val="minor"/>
      </rPr>
      <t xml:space="preserve">(New York: Farrar, Straus and Giroux, 2019), 117; and Ian Hernon, </t>
    </r>
    <r>
      <rPr>
        <i/>
        <sz val="12"/>
        <rFont val="Calibri"/>
        <family val="2"/>
        <scheme val="minor"/>
      </rPr>
      <t>The Wild East: Gunfights, Massacres and Race Riots Far From America's Frontier</t>
    </r>
    <r>
      <rPr>
        <sz val="12"/>
        <rFont val="Calibri"/>
        <family val="2"/>
        <scheme val="minor"/>
      </rPr>
      <t xml:space="preserve"> (Stroud, U.K.: Amberley, 2019), 130.</t>
    </r>
  </si>
  <si>
    <t>Phil Dougherty, "Mobs Forcibly Expel Most of Seattle's Chinese Residents Beginning on February 7, 1886,"HistoryLink.org, November 17, 2013, https://www.historylink.org/File/2745; Watson C. Squire, “Proclamation of Martial Law by the Governor,” February 8, 1886, University of Washington Libraries, Special Collections, no. PNW00343,
https://digitalcollections.lib.washington.edu/digital/collection/pioneerlife/id/2945; and Watson C. Squire, “Proclamation Announcing the End of Martial Law in Seattle,” February 22, 1886, University of Washington Libraries, Special Collections, no. PNW00345,
https://digitalcollections.lib.washington.edu/digital/collection/pioneerlife/id/2950.</t>
  </si>
  <si>
    <r>
      <t xml:space="preserve">William J. Gaboury, "From Statehouse to Bull Pen: Idaho Populism and the Coeur d'Alene Troubles of the 1890's," </t>
    </r>
    <r>
      <rPr>
        <i/>
        <sz val="12"/>
        <rFont val="Calibri"/>
        <family val="2"/>
        <scheme val="minor"/>
      </rPr>
      <t xml:space="preserve">Pacific Northwest Quarterly </t>
    </r>
    <r>
      <rPr>
        <sz val="12"/>
        <rFont val="Calibri"/>
        <family val="2"/>
        <scheme val="minor"/>
      </rPr>
      <t>58 (January 1967): 14–22, https://digitalatlas.cose.isu.edu/geog/mining/minewars.htm; and “Coeur d'Alene Mining Insurrection: Topics in Chronicling America,” Newspaper and Current Periodical, Research Guides, Library of Congress, accessed July 2, 2020, https://guides.loc.gov/chronicling-america-coeur-mining.</t>
    </r>
  </si>
  <si>
    <r>
      <t xml:space="preserve">Anthony Gronowicz, "Crushing Strikes through the U. S. Military, 1875–1915," </t>
    </r>
    <r>
      <rPr>
        <i/>
        <sz val="12"/>
        <rFont val="Calibri"/>
        <family val="2"/>
        <scheme val="minor"/>
      </rPr>
      <t>WorkingUSA</t>
    </r>
    <r>
      <rPr>
        <sz val="12"/>
        <rFont val="Calibri"/>
        <family val="2"/>
        <scheme val="minor"/>
      </rPr>
      <t xml:space="preserve"> 18 (December 2015): 637; and Pennsylvania Cavalcade, comp. </t>
    </r>
    <r>
      <rPr>
        <i/>
        <sz val="12"/>
        <rFont val="Calibri"/>
        <family val="2"/>
        <scheme val="minor"/>
      </rPr>
      <t xml:space="preserve">Writers' Program of the Work Projects Administration in the Commonwealth of Pennsylvania </t>
    </r>
    <r>
      <rPr>
        <sz val="12"/>
        <rFont val="Calibri"/>
        <family val="2"/>
        <scheme val="minor"/>
      </rPr>
      <t>(Philadelphia: University of Pennsylvania Press, 1942), 245.</t>
    </r>
  </si>
  <si>
    <r>
      <t xml:space="preserve">Anthony Thornton, W. P. Rend, Charles J. Riefler, </t>
    </r>
    <r>
      <rPr>
        <i/>
        <sz val="12"/>
        <rFont val="Calibri"/>
        <family val="2"/>
        <scheme val="minor"/>
      </rPr>
      <t xml:space="preserve">Fourth Annual Report of the State Board of Arbitration of Illinois </t>
    </r>
    <r>
      <rPr>
        <sz val="12"/>
        <rFont val="Calibri"/>
        <family val="2"/>
        <scheme val="minor"/>
      </rPr>
      <t>(Springfield, IL: Board of Arbitration, 1899): 27–29.</t>
    </r>
  </si>
  <si>
    <r>
      <t xml:space="preserve">Samuel H. Hays, "Report to the Governor of Idaho on the Insurrection in Shoshone County, Idaho Commencing April 29th 1899: The Coeur d'Alene District," June 30, 1900, published by Gale: Making of Modern Law (2010), ISBN 1240107099; and William J. Gaboury, "From Statehouse to Bull Pen: Idaho Populism and the Coeur d'Alene Troubles of the 1890's," </t>
    </r>
    <r>
      <rPr>
        <i/>
        <sz val="12"/>
        <rFont val="Calibri"/>
        <family val="2"/>
        <scheme val="minor"/>
      </rPr>
      <t xml:space="preserve">Pacific Northwest Quarterly </t>
    </r>
    <r>
      <rPr>
        <sz val="12"/>
        <rFont val="Calibri"/>
        <family val="2"/>
        <scheme val="minor"/>
      </rPr>
      <t>58 (January 1967): 14–22, https://digitalatlas.cose.isu.edu/geog/mining/minewars.htm.</t>
    </r>
  </si>
  <si>
    <r>
      <t xml:space="preserve">John P. Mains and Louis Phillipe McCarty, </t>
    </r>
    <r>
      <rPr>
        <i/>
        <sz val="12"/>
        <rFont val="Calibri"/>
        <family val="2"/>
        <scheme val="minor"/>
      </rPr>
      <t>The Statistician and Economist</t>
    </r>
    <r>
      <rPr>
        <sz val="12"/>
        <rFont val="Calibri"/>
        <family val="2"/>
        <scheme val="minor"/>
      </rPr>
      <t xml:space="preserve"> (San Francisco: Louis P. McCarty, 1904): 323–24; and Andy Horowitz, "The Complete Story of the Galveston Horror: Trauma, History, and the Great Storm of 1900," </t>
    </r>
    <r>
      <rPr>
        <i/>
        <sz val="12"/>
        <rFont val="Calibri"/>
        <family val="2"/>
        <scheme val="minor"/>
      </rPr>
      <t xml:space="preserve">Historical Reflections/Réflexions Historiques </t>
    </r>
    <r>
      <rPr>
        <sz val="12"/>
        <rFont val="Calibri"/>
        <family val="2"/>
        <scheme val="minor"/>
      </rPr>
      <t xml:space="preserve">41 (Winter 2015): 95–108; John Edward Weems, "The Galveston Storm of 1900," </t>
    </r>
    <r>
      <rPr>
        <i/>
        <sz val="12"/>
        <rFont val="Calibri"/>
        <family val="2"/>
        <scheme val="minor"/>
      </rPr>
      <t xml:space="preserve">Southwestern Historical Quarterly </t>
    </r>
    <r>
      <rPr>
        <sz val="12"/>
        <rFont val="Calibri"/>
        <family val="2"/>
        <scheme val="minor"/>
      </rPr>
      <t xml:space="preserve">61 (April 1958): 494–507; and “Martial Law at an End: Conditions at Galveston Improving,” </t>
    </r>
    <r>
      <rPr>
        <i/>
        <sz val="12"/>
        <rFont val="Calibri"/>
        <family val="2"/>
        <scheme val="minor"/>
      </rPr>
      <t>Los Angeles Herald</t>
    </r>
    <r>
      <rPr>
        <sz val="12"/>
        <rFont val="Calibri"/>
        <family val="2"/>
        <scheme val="minor"/>
      </rPr>
      <t>, September 21, 1900, 2, https://cdnc.ucr.edu/cgi-bin/cdnc?a=d&amp;d=LAH19000921.2.19&amp;e=-------en--20--1--txt-txIN--------1.</t>
    </r>
  </si>
  <si>
    <r>
      <t xml:space="preserve">"With Sky for Roof and Ground for Bed Ten Thousand Sleep in Jacksonville," </t>
    </r>
    <r>
      <rPr>
        <i/>
        <sz val="12"/>
        <rFont val="Calibri"/>
        <family val="2"/>
        <scheme val="minor"/>
      </rPr>
      <t>Atlanta Constitution</t>
    </r>
    <r>
      <rPr>
        <sz val="12"/>
        <rFont val="Calibri"/>
        <family val="2"/>
        <scheme val="minor"/>
      </rPr>
      <t>, May 5, 1901, 2; and "Martial Law Revoked: Jacksonville Again in Civil Control,"</t>
    </r>
    <r>
      <rPr>
        <i/>
        <sz val="12"/>
        <rFont val="Calibri"/>
        <family val="2"/>
        <scheme val="minor"/>
      </rPr>
      <t xml:space="preserve"> Baltimore Sun</t>
    </r>
    <r>
      <rPr>
        <sz val="12"/>
        <rFont val="Calibri"/>
        <family val="2"/>
        <scheme val="minor"/>
      </rPr>
      <t xml:space="preserve">, May 17, 1901, 1. </t>
    </r>
  </si>
  <si>
    <r>
      <t xml:space="preserve">
Benjamin Hanford, </t>
    </r>
    <r>
      <rPr>
        <i/>
        <sz val="12"/>
        <rFont val="Calibri"/>
        <family val="2"/>
        <scheme val="minor"/>
      </rPr>
      <t>The Labor War in Colorado</t>
    </r>
    <r>
      <rPr>
        <sz val="12"/>
        <rFont val="Calibri"/>
        <family val="2"/>
        <scheme val="minor"/>
      </rPr>
      <t xml:space="preserve"> (New York: Socialistic Co-operative Publishing Association, 1904); Katherine Scott Sturdevant, "Colorado Labor Wars (1903–1905)," ed. Melvyn Dubofsky, </t>
    </r>
    <r>
      <rPr>
        <i/>
        <sz val="12"/>
        <rFont val="Calibri"/>
        <family val="2"/>
        <scheme val="minor"/>
      </rPr>
      <t xml:space="preserve">Oxford Encyclopedia of Business, Labor and Economic History </t>
    </r>
    <r>
      <rPr>
        <sz val="12"/>
        <rFont val="Calibri"/>
        <family val="2"/>
        <scheme val="minor"/>
      </rPr>
      <t xml:space="preserve">(New York: Oxford University Press, 2013); “Martial Law in Colorado,” </t>
    </r>
    <r>
      <rPr>
        <i/>
        <sz val="12"/>
        <rFont val="Calibri"/>
        <family val="2"/>
        <scheme val="minor"/>
      </rPr>
      <t>Washington Post</t>
    </r>
    <r>
      <rPr>
        <sz val="12"/>
        <rFont val="Calibri"/>
        <family val="2"/>
        <scheme val="minor"/>
      </rPr>
      <t xml:space="preserve">, December 5, 1903, 1; “Martial Law in Telluride,” </t>
    </r>
    <r>
      <rPr>
        <i/>
        <sz val="12"/>
        <rFont val="Calibri"/>
        <family val="2"/>
        <scheme val="minor"/>
      </rPr>
      <t>Washington Post</t>
    </r>
    <r>
      <rPr>
        <sz val="12"/>
        <rFont val="Calibri"/>
        <family val="2"/>
        <scheme val="minor"/>
      </rPr>
      <t xml:space="preserve">, January 5, 1905, 8; and “Orders Martial Law Ended,” </t>
    </r>
    <r>
      <rPr>
        <i/>
        <sz val="12"/>
        <rFont val="Calibri"/>
        <family val="2"/>
        <scheme val="minor"/>
      </rPr>
      <t>Baltimore Sun</t>
    </r>
    <r>
      <rPr>
        <sz val="12"/>
        <rFont val="Calibri"/>
        <family val="2"/>
        <scheme val="minor"/>
      </rPr>
      <t xml:space="preserve">, February 3, 1904, 9.
</t>
    </r>
  </si>
  <si>
    <r>
      <t xml:space="preserve">Benjamin Hanford, </t>
    </r>
    <r>
      <rPr>
        <i/>
        <sz val="12"/>
        <rFont val="Calibri"/>
        <family val="2"/>
        <scheme val="minor"/>
      </rPr>
      <t>The Labor War in Colorado</t>
    </r>
    <r>
      <rPr>
        <sz val="12"/>
        <rFont val="Calibri"/>
        <family val="2"/>
        <scheme val="minor"/>
      </rPr>
      <t xml:space="preserve"> (New York: Socialistic Co-operative Publishing Association, 1904); Katherine Scott Sturdevant, "Colorado Labor Wars (1903–1905)," ed. Melvyn Dubofsky, </t>
    </r>
    <r>
      <rPr>
        <i/>
        <sz val="12"/>
        <rFont val="Calibri"/>
        <family val="2"/>
        <scheme val="minor"/>
      </rPr>
      <t xml:space="preserve">Oxford Encyclopedia of Business, Labor and Economic History </t>
    </r>
    <r>
      <rPr>
        <sz val="12"/>
        <rFont val="Calibri"/>
        <family val="2"/>
        <scheme val="minor"/>
      </rPr>
      <t xml:space="preserve">(New York: Oxford University Press, 2013); "Martial Law in Full Force in San Miguel County," </t>
    </r>
    <r>
      <rPr>
        <i/>
        <sz val="12"/>
        <rFont val="Calibri"/>
        <family val="2"/>
        <scheme val="minor"/>
      </rPr>
      <t>Allentown (PA) Morning Call</t>
    </r>
    <r>
      <rPr>
        <sz val="12"/>
        <rFont val="Calibri"/>
        <family val="2"/>
        <scheme val="minor"/>
      </rPr>
      <t xml:space="preserve">, January 5, 1904, 2; and "Martial Law at Mines: Colorado Troops Again Control San Miguel County," </t>
    </r>
    <r>
      <rPr>
        <i/>
        <sz val="12"/>
        <rFont val="Calibri"/>
        <family val="2"/>
        <scheme val="minor"/>
      </rPr>
      <t>Chicago Daily Tribune</t>
    </r>
    <r>
      <rPr>
        <sz val="12"/>
        <rFont val="Calibri"/>
        <family val="2"/>
        <scheme val="minor"/>
      </rPr>
      <t xml:space="preserve">, March 24, 1904, 5. 
</t>
    </r>
  </si>
  <si>
    <r>
      <t xml:space="preserve">Benjamin Hanford, </t>
    </r>
    <r>
      <rPr>
        <i/>
        <sz val="12"/>
        <rFont val="Calibri"/>
        <family val="2"/>
        <scheme val="minor"/>
      </rPr>
      <t>The Labor War in Colorado</t>
    </r>
    <r>
      <rPr>
        <sz val="12"/>
        <rFont val="Calibri"/>
        <family val="2"/>
        <scheme val="minor"/>
      </rPr>
      <t xml:space="preserve"> (New York: Socialistic Co-operative Publishing Association, 1904); and Katherine Scott Sturdevant, "Colorado Labor Wars (1903–1905)," ed. Melvyn Dubofsky, </t>
    </r>
    <r>
      <rPr>
        <i/>
        <sz val="12"/>
        <rFont val="Calibri"/>
        <family val="2"/>
        <scheme val="minor"/>
      </rPr>
      <t>Oxford Encyclopedia of Business, Labor and Economic History</t>
    </r>
    <r>
      <rPr>
        <sz val="12"/>
        <rFont val="Calibri"/>
        <family val="2"/>
        <scheme val="minor"/>
      </rPr>
      <t xml:space="preserve"> (New York: Oxford University Press, 2013); "Martial Law at Mines: Colorado Troops Again Control San Miguel County," </t>
    </r>
    <r>
      <rPr>
        <i/>
        <sz val="12"/>
        <rFont val="Calibri"/>
        <family val="2"/>
        <scheme val="minor"/>
      </rPr>
      <t>Chicago Daily Tribune</t>
    </r>
    <r>
      <rPr>
        <sz val="12"/>
        <rFont val="Calibri"/>
        <family val="2"/>
        <scheme val="minor"/>
      </rPr>
      <t xml:space="preserve">, March 24, 1904, 5; and "Martial Law at an End: Moyer Turned Over," </t>
    </r>
    <r>
      <rPr>
        <i/>
        <sz val="12"/>
        <rFont val="Calibri"/>
        <family val="2"/>
        <scheme val="minor"/>
      </rPr>
      <t>Los Angeles Times</t>
    </r>
    <r>
      <rPr>
        <sz val="12"/>
        <rFont val="Calibri"/>
        <family val="2"/>
        <scheme val="minor"/>
      </rPr>
      <t xml:space="preserve">, June 16, 1904, 4. 
</t>
    </r>
  </si>
  <si>
    <r>
      <t xml:space="preserve">"Martial Law Is Declared: Gov. Peabody of Colorado Takes Radical Measures Against Strikers in Las Animas County," </t>
    </r>
    <r>
      <rPr>
        <i/>
        <sz val="12"/>
        <rFont val="Calibri"/>
        <family val="2"/>
        <scheme val="minor"/>
      </rPr>
      <t>Chicago Daily Tribune</t>
    </r>
    <r>
      <rPr>
        <sz val="12"/>
        <rFont val="Calibri"/>
        <family val="2"/>
        <scheme val="minor"/>
      </rPr>
      <t xml:space="preserve">, March 23, 1904, 6; and "Martial Law Suspended," </t>
    </r>
    <r>
      <rPr>
        <i/>
        <sz val="12"/>
        <rFont val="Calibri"/>
        <family val="2"/>
        <scheme val="minor"/>
      </rPr>
      <t>Los Angeles Times</t>
    </r>
    <r>
      <rPr>
        <sz val="12"/>
        <rFont val="Calibri"/>
        <family val="2"/>
        <scheme val="minor"/>
      </rPr>
      <t xml:space="preserve">, June 7, 1904, 4. 
</t>
    </r>
  </si>
  <si>
    <r>
      <t xml:space="preserve">Otis K. Rice and Stephen W. Brown, </t>
    </r>
    <r>
      <rPr>
        <i/>
        <sz val="12"/>
        <rFont val="Calibri"/>
        <family val="2"/>
        <scheme val="minor"/>
      </rPr>
      <t>West Virginia: A History</t>
    </r>
    <r>
      <rPr>
        <sz val="12"/>
        <rFont val="Calibri"/>
        <family val="2"/>
        <scheme val="minor"/>
      </rPr>
      <t xml:space="preserve"> (Lexington: University Press of Kentucky, 2010); and Paul J. Nyden, “When There Was Martial Law in Kanawha County," </t>
    </r>
    <r>
      <rPr>
        <i/>
        <sz val="12"/>
        <rFont val="Calibri"/>
        <family val="2"/>
        <scheme val="minor"/>
      </rPr>
      <t>Charleston (SC) Gazette-Mail</t>
    </r>
    <r>
      <rPr>
        <sz val="12"/>
        <rFont val="Calibri"/>
        <family val="2"/>
        <scheme val="minor"/>
      </rPr>
      <t xml:space="preserve">, September 15, 2012, https://www.wvgazettemail.com/opinion/paul-j-nyden-when-there-was-martial-law-in-kanawha/article_6376f725-01dd-5a7e-a932-f5ca1e28a5b9.html.
</t>
    </r>
  </si>
  <si>
    <r>
      <t xml:space="preserve">Otis K. Rice and Stephen W. Brown, </t>
    </r>
    <r>
      <rPr>
        <i/>
        <sz val="12"/>
        <rFont val="Calibri"/>
        <family val="2"/>
        <scheme val="minor"/>
      </rPr>
      <t xml:space="preserve">West Virginia: A History </t>
    </r>
    <r>
      <rPr>
        <sz val="12"/>
        <rFont val="Calibri"/>
        <family val="2"/>
        <scheme val="minor"/>
      </rPr>
      <t xml:space="preserve">(Lexington: University Press of Kentucky, 2010); and Paul J. Nyden, “When There was Martial Law in Kanawha County," </t>
    </r>
    <r>
      <rPr>
        <i/>
        <sz val="12"/>
        <rFont val="Calibri"/>
        <family val="2"/>
        <scheme val="minor"/>
      </rPr>
      <t>Charleston (SC) Gazette-Mail</t>
    </r>
    <r>
      <rPr>
        <sz val="12"/>
        <rFont val="Calibri"/>
        <family val="2"/>
        <scheme val="minor"/>
      </rPr>
      <t>, September 15, 2012, https://www.wvgazettemail.com/opinion/paul-j-nyden-when-there-was-martial-law-in-kanawha/article_6376f725-01dd-5a7e-a932-f5ca1e28a5b9.html.</t>
    </r>
  </si>
  <si>
    <r>
      <t xml:space="preserve">Hoyt N. Wheeler, "Mountaineer Mine Wars: An Analysis of the West Virginia Mine Wars of 1912–1913 and 1920–1921," </t>
    </r>
    <r>
      <rPr>
        <i/>
        <sz val="12"/>
        <rFont val="Calibri"/>
        <family val="2"/>
        <scheme val="minor"/>
      </rPr>
      <t xml:space="preserve">Business History Review </t>
    </r>
    <r>
      <rPr>
        <sz val="12"/>
        <rFont val="Calibri"/>
        <family val="2"/>
        <scheme val="minor"/>
      </rPr>
      <t xml:space="preserve">50 (Spring 1976): 69, 72–73; and West Virginia Bar Association, </t>
    </r>
    <r>
      <rPr>
        <i/>
        <sz val="12"/>
        <rFont val="Calibri"/>
        <family val="2"/>
        <scheme val="minor"/>
      </rPr>
      <t xml:space="preserve">Report of the West Virginia Bar Association: Including Proceedings of the . . . Annual Meeting, </t>
    </r>
    <r>
      <rPr>
        <sz val="12"/>
        <rFont val="Calibri"/>
        <family val="2"/>
        <scheme val="minor"/>
      </rPr>
      <t>vol. 29 (Charleston, WV: The Association, 1914), 21.</t>
    </r>
  </si>
  <si>
    <r>
      <t xml:space="preserve">Paul J. Nyden, “When There Was Martial Law in Kanawha County," </t>
    </r>
    <r>
      <rPr>
        <i/>
        <sz val="12"/>
        <rFont val="Calibri"/>
        <family val="2"/>
        <scheme val="minor"/>
      </rPr>
      <t>Charleston (SC) Gazette-Mail</t>
    </r>
    <r>
      <rPr>
        <sz val="12"/>
        <rFont val="Calibri"/>
        <family val="2"/>
        <scheme val="minor"/>
      </rPr>
      <t>, September 15, 2012, https://www.wvgazettemail.com/opinion/paul-j-nyden-when-there-was-martial-law-in-kanawha/article_6376f725-01dd-5a7e-a932-f5ca1e28a5b9.html.</t>
    </r>
  </si>
  <si>
    <r>
      <t xml:space="preserve">David J. Bodenhamer and Robert G. Barrows, eds., </t>
    </r>
    <r>
      <rPr>
        <i/>
        <sz val="12"/>
        <rFont val="Calibri"/>
        <family val="2"/>
        <scheme val="minor"/>
      </rPr>
      <t xml:space="preserve">Encyclopedia of Indianapolis </t>
    </r>
    <r>
      <rPr>
        <sz val="12"/>
        <rFont val="Calibri"/>
        <family val="2"/>
        <scheme val="minor"/>
      </rPr>
      <t>(Bloomington: Indiana University Press, 1994), 1304.</t>
    </r>
  </si>
  <si>
    <r>
      <t xml:space="preserve">"Butte in 75, No. 34: Martial Law Declared in 1914," </t>
    </r>
    <r>
      <rPr>
        <i/>
        <sz val="12"/>
        <rFont val="Calibri"/>
        <family val="2"/>
        <scheme val="minor"/>
      </rPr>
      <t xml:space="preserve">Montana Standard </t>
    </r>
    <r>
      <rPr>
        <sz val="12"/>
        <rFont val="Calibri"/>
        <family val="2"/>
        <scheme val="minor"/>
      </rPr>
      <t xml:space="preserve">(Butte, MT), August 16, 2014, https://mtstandard.com/news/local/butte-in-no-martial-law-declared-in/article_317a164a-24e9-11e4-9a3f-001a4bcf887a.html; Montana Dept. of Labor and Industry, </t>
    </r>
    <r>
      <rPr>
        <i/>
        <sz val="12"/>
        <rFont val="Calibri"/>
        <family val="2"/>
        <scheme val="minor"/>
      </rPr>
      <t>First Biennial Report of the Department of Labor and Industry</t>
    </r>
    <r>
      <rPr>
        <sz val="12"/>
        <rFont val="Calibri"/>
        <family val="2"/>
        <scheme val="minor"/>
      </rPr>
      <t xml:space="preserve"> (Helena, MT: Independent Publishing Company, 1914), 28–34; "Butte Martial Law Ends," </t>
    </r>
    <r>
      <rPr>
        <i/>
        <sz val="12"/>
        <rFont val="Calibri"/>
        <family val="2"/>
        <scheme val="minor"/>
      </rPr>
      <t>Christian Science Monitor</t>
    </r>
    <r>
      <rPr>
        <sz val="12"/>
        <rFont val="Calibri"/>
        <family val="2"/>
        <scheme val="minor"/>
      </rPr>
      <t xml:space="preserve">, November 13, 1914, 6; and Jackie Corr, "When Governor Samuel Venus Stewart Declared Martial Law in Montana," </t>
    </r>
    <r>
      <rPr>
        <i/>
        <sz val="12"/>
        <rFont val="Calibri"/>
        <family val="2"/>
        <scheme val="minor"/>
      </rPr>
      <t>CounterPunch</t>
    </r>
    <r>
      <rPr>
        <sz val="12"/>
        <rFont val="Calibri"/>
        <family val="2"/>
        <scheme val="minor"/>
      </rPr>
      <t xml:space="preserve"> (blog), https://www.counterpunch.org/2005/03/26/when-governor-samuel-venus-stewart-declared-martial-law-in-montana/.</t>
    </r>
  </si>
  <si>
    <r>
      <t xml:space="preserve">Fred L. Borch III, “The Largest Murder Trial in the History of the United States: The Houston Riots Court-Martial of 1917,” </t>
    </r>
    <r>
      <rPr>
        <i/>
        <sz val="12"/>
        <rFont val="Calibri"/>
        <family val="2"/>
        <scheme val="minor"/>
      </rPr>
      <t xml:space="preserve">Army Lawyer </t>
    </r>
    <r>
      <rPr>
        <sz val="12"/>
        <rFont val="Calibri"/>
        <family val="2"/>
        <scheme val="minor"/>
      </rPr>
      <t xml:space="preserve">(February 2011): 1–3; and Mike Tolson, “The Ugly History of Camp Logan,” </t>
    </r>
    <r>
      <rPr>
        <i/>
        <sz val="12"/>
        <rFont val="Calibri"/>
        <family val="2"/>
        <scheme val="minor"/>
      </rPr>
      <t>Houston Chronicle</t>
    </r>
    <r>
      <rPr>
        <sz val="12"/>
        <rFont val="Calibri"/>
        <family val="2"/>
        <scheme val="minor"/>
      </rPr>
      <t>, last updated December 22, 2017, https://www.houstonchronicle.com/news/houston-texas/houston/article/The-ugly-history-of-Camp-Logan-11944840.php.</t>
    </r>
  </si>
  <si>
    <r>
      <t xml:space="preserve">William M. Tuttle Jr., "Violence in a Heathen Land: The Longview Race Riot of 1919 in Anti-Black Violence in Twentieth-Century Texas," </t>
    </r>
    <r>
      <rPr>
        <i/>
        <sz val="12"/>
        <rFont val="Calibri"/>
        <family val="2"/>
        <scheme val="minor"/>
      </rPr>
      <t xml:space="preserve">East Texas Historical Journal </t>
    </r>
    <r>
      <rPr>
        <sz val="12"/>
        <rFont val="Calibri"/>
        <family val="2"/>
        <scheme val="minor"/>
      </rPr>
      <t>52 (Spring 2014; B. A. Glasrud ed., 2015): 84, 90.</t>
    </r>
  </si>
  <si>
    <r>
      <t xml:space="preserve">Peter Brackney, </t>
    </r>
    <r>
      <rPr>
        <i/>
        <sz val="12"/>
        <rFont val="Calibri"/>
        <family val="2"/>
        <scheme val="minor"/>
      </rPr>
      <t>The Murder of Geneva Hardman and Lexington's Mob Riots of 1920</t>
    </r>
    <r>
      <rPr>
        <sz val="12"/>
        <rFont val="Calibri"/>
        <family val="2"/>
        <scheme val="minor"/>
      </rPr>
      <t xml:space="preserve"> (Charleston, SC: History Press, 2020), 97–98; and "Lockett Trial/Harman Murder," Wikilex, Lexington History Museum, accessed June 24, 2020, http://lexhistory.org/wikilex/lockett-trial-hardman-murder. </t>
    </r>
  </si>
  <si>
    <r>
      <t xml:space="preserve">James C. Maroney, "The Galveston Longshoreman's Strike of 1920," </t>
    </r>
    <r>
      <rPr>
        <i/>
        <sz val="12"/>
        <rFont val="Calibri"/>
        <family val="2"/>
        <scheme val="minor"/>
      </rPr>
      <t xml:space="preserve">East Texas Historical Journal </t>
    </r>
    <r>
      <rPr>
        <sz val="12"/>
        <rFont val="Calibri"/>
        <family val="2"/>
        <scheme val="minor"/>
      </rPr>
      <t xml:space="preserve">16 (Spring 1978): 34. </t>
    </r>
  </si>
  <si>
    <r>
      <t xml:space="preserve">Clayton D. Laurie, "The United States Army and the Return to Normalcy in Labor Dispute Interventions: The Case of the West Virginia Coal Mine Wars, 1920–1921," </t>
    </r>
    <r>
      <rPr>
        <i/>
        <sz val="12"/>
        <rFont val="Calibri"/>
        <family val="2"/>
        <scheme val="minor"/>
      </rPr>
      <t xml:space="preserve">West Virginia History </t>
    </r>
    <r>
      <rPr>
        <sz val="12"/>
        <rFont val="Calibri"/>
        <family val="2"/>
        <scheme val="minor"/>
      </rPr>
      <t xml:space="preserve">50 (Winter 1991): 1–24; and National Coal Exchange, </t>
    </r>
    <r>
      <rPr>
        <i/>
        <sz val="12"/>
        <rFont val="Calibri"/>
        <family val="2"/>
        <scheme val="minor"/>
      </rPr>
      <t xml:space="preserve">The Black Diamond, </t>
    </r>
    <r>
      <rPr>
        <sz val="12"/>
        <rFont val="Calibri"/>
        <family val="2"/>
        <scheme val="minor"/>
      </rPr>
      <t>vol. 69 (Chicago: National Coal Exchange, 1922), 426.</t>
    </r>
  </si>
  <si>
    <r>
      <t xml:space="preserve">Ephraim F. Morgan, “Proclamation Declaring Martial Law in Mingo County,” University of Charleston Schoenbaum Library, May 21, 1921, https://dla.acaweb.org/digital/collection/Charleston/id/11/; Merle T. Cole, “Mere Military Color: The State Police and Martial Law,” </t>
    </r>
    <r>
      <rPr>
        <i/>
        <sz val="12"/>
        <rFont val="Calibri"/>
        <family val="2"/>
        <scheme val="minor"/>
      </rPr>
      <t>West Virginia Historical Society Quarterly</t>
    </r>
    <r>
      <rPr>
        <sz val="12"/>
        <rFont val="Calibri"/>
        <family val="2"/>
        <scheme val="minor"/>
      </rPr>
      <t xml:space="preserve">, July 2003, http://www.wvculture.org/history/wvhs/wvhs1731.html; and </t>
    </r>
    <r>
      <rPr>
        <i/>
        <sz val="12"/>
        <rFont val="Calibri"/>
        <family val="2"/>
        <scheme val="minor"/>
      </rPr>
      <t xml:space="preserve">Coal Age, </t>
    </r>
    <r>
      <rPr>
        <sz val="12"/>
        <rFont val="Calibri"/>
        <family val="2"/>
        <scheme val="minor"/>
      </rPr>
      <t xml:space="preserve">vol. 23 (New York: McGraw-Hill, 1923), 105, 189. </t>
    </r>
  </si>
  <si>
    <r>
      <t xml:space="preserve">“Troops to Nebraska City: Martial Law Declared After Packing Strike Disorders,” </t>
    </r>
    <r>
      <rPr>
        <i/>
        <sz val="12"/>
        <rFont val="Calibri"/>
        <family val="2"/>
        <scheme val="minor"/>
      </rPr>
      <t>Baltimore Sun</t>
    </r>
    <r>
      <rPr>
        <sz val="12"/>
        <rFont val="Calibri"/>
        <family val="2"/>
        <scheme val="minor"/>
      </rPr>
      <t xml:space="preserve">, January 29, 1922, 10; and “Martial Law Ends,” </t>
    </r>
    <r>
      <rPr>
        <i/>
        <sz val="12"/>
        <rFont val="Calibri"/>
        <family val="2"/>
        <scheme val="minor"/>
      </rPr>
      <t>Atlanta Constitution</t>
    </r>
    <r>
      <rPr>
        <sz val="12"/>
        <rFont val="Calibri"/>
        <family val="2"/>
        <scheme val="minor"/>
      </rPr>
      <t xml:space="preserve">, February 17, 1922, 4. 
</t>
    </r>
  </si>
  <si>
    <r>
      <t xml:space="preserve">Alfred L. Brophy, “Norms, Law, and Reparations: The Case of the Ku Klux Klan in 1920s Oklahoma,” </t>
    </r>
    <r>
      <rPr>
        <i/>
        <sz val="12"/>
        <rFont val="Calibri"/>
        <family val="2"/>
        <scheme val="minor"/>
      </rPr>
      <t xml:space="preserve">Harvard Blackletter Law Journal </t>
    </r>
    <r>
      <rPr>
        <sz val="12"/>
        <rFont val="Calibri"/>
        <family val="2"/>
        <scheme val="minor"/>
      </rPr>
      <t xml:space="preserve">20 (January 2004); "Ku Klux Klan Struggle," </t>
    </r>
    <r>
      <rPr>
        <i/>
        <sz val="12"/>
        <rFont val="Calibri"/>
        <family val="2"/>
        <scheme val="minor"/>
      </rPr>
      <t>New York Times</t>
    </r>
    <r>
      <rPr>
        <sz val="12"/>
        <rFont val="Calibri"/>
        <family val="2"/>
        <scheme val="minor"/>
      </rPr>
      <t xml:space="preserve">, September 17, 1923, 12; Clyde Wooldridge, “Shawnee History: The Invisible Empire,” </t>
    </r>
    <r>
      <rPr>
        <i/>
        <sz val="12"/>
        <rFont val="Calibri"/>
        <family val="2"/>
        <scheme val="minor"/>
      </rPr>
      <t>Shawnee (OK) News-Star</t>
    </r>
    <r>
      <rPr>
        <sz val="12"/>
        <rFont val="Calibri"/>
        <family val="2"/>
        <scheme val="minor"/>
      </rPr>
      <t xml:space="preserve">, September 9, 2019, https://www.news-star.com/news/20190908/shawnee-history-invisible-empire; Larry O'Dell, "Walton, John Calloway (1881–1949)," </t>
    </r>
    <r>
      <rPr>
        <i/>
        <sz val="12"/>
        <rFont val="Calibri"/>
        <family val="2"/>
        <scheme val="minor"/>
      </rPr>
      <t>Encyclopedia of Oklahoma History</t>
    </r>
    <r>
      <rPr>
        <sz val="12"/>
        <rFont val="Calibri"/>
        <family val="2"/>
        <scheme val="minor"/>
      </rPr>
      <t xml:space="preserve">, Oklahoma Historical Society, accessed July 1, 2020, https://www.okhistory.org/publications/enc/entry.php?entry=WA014; and "Opposing Jack Walton," </t>
    </r>
    <r>
      <rPr>
        <i/>
        <sz val="12"/>
        <rFont val="Calibri"/>
        <family val="2"/>
        <scheme val="minor"/>
      </rPr>
      <t>Oklahoman</t>
    </r>
    <r>
      <rPr>
        <sz val="12"/>
        <rFont val="Calibri"/>
        <family val="2"/>
        <scheme val="minor"/>
      </rPr>
      <t xml:space="preserve"> (Oklahoma City, OK), May 17, 2002, https://oklahoman.com/article/862177/opposing-jack-walton?.
</t>
    </r>
  </si>
  <si>
    <r>
      <t xml:space="preserve">Thomas G. Welsh, </t>
    </r>
    <r>
      <rPr>
        <i/>
        <sz val="12"/>
        <rFont val="Calibri"/>
        <family val="2"/>
        <scheme val="minor"/>
      </rPr>
      <t>Closing Chapters: Urban Change, Religious Reform, and the Decline of Youngstown's Catholic Elementary Schools, 1960–2006</t>
    </r>
    <r>
      <rPr>
        <sz val="12"/>
        <rFont val="Calibri"/>
        <family val="2"/>
        <scheme val="minor"/>
      </rPr>
      <t xml:space="preserve"> (Lanham, MD: Lexington Books, 2011); “Troops Are Ordered In,” </t>
    </r>
    <r>
      <rPr>
        <i/>
        <sz val="12"/>
        <rFont val="Calibri"/>
        <family val="2"/>
        <scheme val="minor"/>
      </rPr>
      <t>Huntington (WV) Herald</t>
    </r>
    <r>
      <rPr>
        <sz val="12"/>
        <rFont val="Calibri"/>
        <family val="2"/>
        <scheme val="minor"/>
      </rPr>
      <t xml:space="preserve">, November 1, 1924, 1; and “Significant Events,” City of Niles, Ohio (website), accessed July 6, 2020, https://www.thecityofniles.com/discover-us/our-history/significant-events/.
</t>
    </r>
  </si>
  <si>
    <r>
      <t xml:space="preserve">Edward Hake Phillips, "The Sherman Courthouse Riot of 1930," </t>
    </r>
    <r>
      <rPr>
        <i/>
        <sz val="12"/>
        <rFont val="Calibri"/>
        <family val="2"/>
        <scheme val="minor"/>
      </rPr>
      <t xml:space="preserve">East Texas
Historical Journal </t>
    </r>
    <r>
      <rPr>
        <sz val="12"/>
        <rFont val="Calibri"/>
        <family val="2"/>
        <scheme val="minor"/>
      </rPr>
      <t xml:space="preserve">25, no. 2 (2015): 108–15, https://scholarworks.sfasu.edu/cgi/viewcontent.cgi?article=1948&amp;context=ethj. </t>
    </r>
  </si>
  <si>
    <r>
      <t xml:space="preserve">Lonn W. Taylor, "Red River Bridge Controversy," </t>
    </r>
    <r>
      <rPr>
        <i/>
        <sz val="12"/>
        <rFont val="Calibri"/>
        <family val="2"/>
        <scheme val="minor"/>
      </rPr>
      <t>Handbook of Texas Online</t>
    </r>
    <r>
      <rPr>
        <sz val="12"/>
        <rFont val="Calibri"/>
        <family val="2"/>
        <scheme val="minor"/>
      </rPr>
      <t xml:space="preserve">, Texas State Historical Association, last modified on May 7, 2019, https://tshaonline.org/handbook/online/articles/mgr02. </t>
    </r>
  </si>
  <si>
    <r>
      <t xml:space="preserve">Kenny A. Franks, “Hot Oil Controversy,” </t>
    </r>
    <r>
      <rPr>
        <i/>
        <sz val="12"/>
        <rFont val="Calibri"/>
        <family val="2"/>
        <scheme val="minor"/>
      </rPr>
      <t>Encyclopedia of Oklahoma History and Culture</t>
    </r>
    <r>
      <rPr>
        <sz val="12"/>
        <rFont val="Calibri"/>
        <family val="2"/>
        <scheme val="minor"/>
      </rPr>
      <t xml:space="preserve">, Oklahoma Historical Society, accessed June 25, 2020, https://www.okhistory.org/publications/enc/entry.php?entry=HO036; and “The Oil Wars,” Texas State Archives and Library Commission, last modified August 18, 2011, https://www.tsl.texas.gov/exhibits/railroad/oil/page6.html#:~:text=Dixon%20placed%20the%20blame%20for,fields%20and%20declared%20that%20troops.
</t>
    </r>
  </si>
  <si>
    <t>Sterling v. Constantin, 287 U.S. 378 (1932); and “The Oil Wars,” Texas State Archives and Library Commission, last modified August 18, 2011, https://www.tsl.texas.gov/exhibits/railroad/oil/page6.html#:~:text=Dixon%20placed%20the%20blame%20for,fields%20and%20declared%20that%20troops.</t>
  </si>
  <si>
    <r>
      <t xml:space="preserve">"Oklahoma Fields Under Martial Law," </t>
    </r>
    <r>
      <rPr>
        <i/>
        <sz val="12"/>
        <rFont val="Calibri"/>
        <family val="2"/>
        <scheme val="minor"/>
      </rPr>
      <t>Christian Science Monitor</t>
    </r>
    <r>
      <rPr>
        <sz val="12"/>
        <rFont val="Calibri"/>
        <family val="2"/>
        <scheme val="minor"/>
      </rPr>
      <t xml:space="preserve">, May 27, 1932, 5. </t>
    </r>
  </si>
  <si>
    <r>
      <t xml:space="preserve">Bobby D. Weaver, "Oklahoma City Field," </t>
    </r>
    <r>
      <rPr>
        <i/>
        <sz val="12"/>
        <rFont val="Calibri"/>
        <family val="2"/>
        <scheme val="minor"/>
      </rPr>
      <t>Encyclopedia of Oklahoma History and Culture</t>
    </r>
    <r>
      <rPr>
        <sz val="12"/>
        <rFont val="Calibri"/>
        <family val="2"/>
        <scheme val="minor"/>
      </rPr>
      <t>, Oklahoma Historical Society, accessed July 2, 2020, https://www.okhistory.org/publications/enc/entry.php?entry=OK028.</t>
    </r>
  </si>
  <si>
    <r>
      <t xml:space="preserve">Bobby D. Weaver, "Oklahoma City Field," </t>
    </r>
    <r>
      <rPr>
        <i/>
        <sz val="12"/>
        <rFont val="Calibri"/>
        <family val="2"/>
        <scheme val="minor"/>
      </rPr>
      <t>Encyclopedia of Oklahoma History and Culture</t>
    </r>
    <r>
      <rPr>
        <sz val="12"/>
        <rFont val="Calibri"/>
        <family val="2"/>
        <scheme val="minor"/>
      </rPr>
      <t xml:space="preserve">, Oklahoma Historical Society, accessed July 2, 2020, https://www.okhistory.org/publications/enc/entry.php?entry=OK028; and Kenny A. Franks, "Hot Oil Controversy," </t>
    </r>
    <r>
      <rPr>
        <i/>
        <sz val="12"/>
        <rFont val="Calibri"/>
        <family val="2"/>
        <scheme val="minor"/>
      </rPr>
      <t>Encyclopedia of Oklahoma History and Culture</t>
    </r>
    <r>
      <rPr>
        <sz val="12"/>
        <rFont val="Calibri"/>
        <family val="2"/>
        <scheme val="minor"/>
      </rPr>
      <t>, Oklahoma Historical Society, accessed June 25, 2020, https://www.okhistory.org/publications/enc/entry.php?entry=HO036.</t>
    </r>
  </si>
  <si>
    <r>
      <t xml:space="preserve">Allen v. Oklahoma City, 175 Okla. 421 (Okla. 1935); and James M. Smallwood, “NAACP,” </t>
    </r>
    <r>
      <rPr>
        <i/>
        <sz val="12"/>
        <rFont val="Calibri"/>
        <family val="2"/>
        <scheme val="minor"/>
      </rPr>
      <t>Encyclopedia of Oklahoma History and Culture</t>
    </r>
    <r>
      <rPr>
        <sz val="12"/>
        <rFont val="Calibri"/>
        <family val="2"/>
        <scheme val="minor"/>
      </rPr>
      <t>, Oklahoma Historical Society, accessed June 26, 2020, https://www.okhistory.org/publications/enc/entry.php?entry=NA001.</t>
    </r>
  </si>
  <si>
    <r>
      <t xml:space="preserve">"National Affairs: Martial Law," </t>
    </r>
    <r>
      <rPr>
        <i/>
        <sz val="12"/>
        <rFont val="Calibri"/>
        <family val="2"/>
        <scheme val="minor"/>
      </rPr>
      <t>Time</t>
    </r>
    <r>
      <rPr>
        <sz val="12"/>
        <rFont val="Calibri"/>
        <family val="2"/>
        <scheme val="minor"/>
      </rPr>
      <t xml:space="preserve">, July 3, 1933, http://content.time.com/time/magazine/article/0,9171,745726,00.html; and "This Day in Georgia History: June 19, 1933—Martial Law Declared over State Offices," </t>
    </r>
    <r>
      <rPr>
        <i/>
        <sz val="12"/>
        <rFont val="Calibri"/>
        <family val="2"/>
        <scheme val="minor"/>
      </rPr>
      <t>Georgia Info</t>
    </r>
    <r>
      <rPr>
        <sz val="12"/>
        <rFont val="Calibri"/>
        <family val="2"/>
        <scheme val="minor"/>
      </rPr>
      <t>, accessed August 3, 2020, https://georgiainfo.galileo.usg.edu/thisday/gahistory/06/19/martial-law-declared-over-state-offices.</t>
    </r>
  </si>
  <si>
    <r>
      <t xml:space="preserve">"Minneapolis Teamsters Strike of 1934," Minnesota Digital Library, accessed June 30, 2020, https://mndigital.org/projects/primary-source-sets/minneapolis-teamsters-strike-1934; and Ehsan Alam, "Minneapolis Teamsters' Strike, 1934," </t>
    </r>
    <r>
      <rPr>
        <i/>
        <sz val="12"/>
        <rFont val="Calibri"/>
        <family val="2"/>
        <scheme val="minor"/>
      </rPr>
      <t>MNopedia</t>
    </r>
    <r>
      <rPr>
        <sz val="12"/>
        <rFont val="Calibri"/>
        <family val="2"/>
        <scheme val="minor"/>
      </rPr>
      <t>, accessed June 30, 2020, https://www.mnopedia.org/event/minneapolis-teamsters-strike-1934.</t>
    </r>
  </si>
  <si>
    <r>
      <t xml:space="preserve">Alasdair Roberts, </t>
    </r>
    <r>
      <rPr>
        <i/>
        <sz val="12"/>
        <rFont val="Calibri"/>
        <family val="2"/>
        <scheme val="minor"/>
      </rPr>
      <t>The End of Protest: How Free-Market Capitalism Learned to Control Dissent</t>
    </r>
    <r>
      <rPr>
        <sz val="12"/>
        <rFont val="Calibri"/>
        <family val="2"/>
        <scheme val="minor"/>
      </rPr>
      <t xml:space="preserve"> (Ithaca, NY: Cornell University Press, 2013), 113; and John A. Salmond, </t>
    </r>
    <r>
      <rPr>
        <i/>
        <sz val="12"/>
        <rFont val="Calibri"/>
        <family val="2"/>
        <scheme val="minor"/>
      </rPr>
      <t>The General Textile Strike of 1934: From Maine to Alabama</t>
    </r>
    <r>
      <rPr>
        <sz val="12"/>
        <rFont val="Calibri"/>
        <family val="2"/>
        <scheme val="minor"/>
      </rPr>
      <t xml:space="preserve"> (Columbia: University of Missouri Press, 2002), 67.</t>
    </r>
  </si>
  <si>
    <r>
      <t xml:space="preserve">United Press, "Martial Law Declared in Strike Area: Public Hearing by NRA Refused by Strikers," </t>
    </r>
    <r>
      <rPr>
        <i/>
        <sz val="12"/>
        <rFont val="Calibri"/>
        <family val="2"/>
        <scheme val="minor"/>
      </rPr>
      <t>Healdsburg (CA) Tribune</t>
    </r>
    <r>
      <rPr>
        <sz val="12"/>
        <rFont val="Calibri"/>
        <family val="2"/>
        <scheme val="minor"/>
      </rPr>
      <t>, September 17, 1934, https://cdnc.ucr.edu/?a=d&amp;d=HT19340917.2.18&amp;e=-------en--20--1--txt-txIN--------1; and "1934: Southern Workers Spark Massive Textile Strike," American Postal Workers Union, August 31, 2013, https://apwu.org/news/1934-southern-workers-spark-massive-textile-strike.</t>
    </r>
  </si>
  <si>
    <r>
      <t xml:space="preserve">Bob Silbernagel, "Water War in 1934 Halted Dam on the Colorado River," </t>
    </r>
    <r>
      <rPr>
        <i/>
        <sz val="12"/>
        <rFont val="Calibri"/>
        <family val="2"/>
        <scheme val="minor"/>
      </rPr>
      <t>Grand Junction (CO) Daily Sentinel</t>
    </r>
    <r>
      <rPr>
        <sz val="12"/>
        <rFont val="Calibri"/>
        <family val="2"/>
        <scheme val="minor"/>
      </rPr>
      <t>, March 11, 2019, https://www.gjsentinel.com/news/western_colorado/water-war-in-halted-dam-on-the-colorado-river/article_3a8df1e6-43c2-11e9-a202-20677ce06c14.html.</t>
    </r>
  </si>
  <si>
    <r>
      <t xml:space="preserve">Hugh Davis Graham and Ted Robert Gurr, </t>
    </r>
    <r>
      <rPr>
        <i/>
        <sz val="12"/>
        <rFont val="Calibri"/>
        <family val="2"/>
        <scheme val="minor"/>
      </rPr>
      <t xml:space="preserve">Violence in America: Historical and Comparative Perspectives—A Report to the National Commission on the Causes and Prevention of Violence </t>
    </r>
    <r>
      <rPr>
        <sz val="12"/>
        <rFont val="Calibri"/>
        <family val="2"/>
        <scheme val="minor"/>
      </rPr>
      <t>(New York: Frederick A. Praeger, 1969), 273; and "LaGrange Author Publishes History Book," press release, Newswire, October 26, 2011, https://www.newswire.com/lagrange-author-publishes-history/136680.</t>
    </r>
  </si>
  <si>
    <r>
      <t xml:space="preserve">"Martial Law Is Ordered After Strike Rioting," </t>
    </r>
    <r>
      <rPr>
        <i/>
        <sz val="12"/>
        <rFont val="Calibri"/>
        <family val="2"/>
        <scheme val="minor"/>
      </rPr>
      <t>Chicago Sunday Tribune</t>
    </r>
    <r>
      <rPr>
        <sz val="12"/>
        <rFont val="Calibri"/>
        <family val="2"/>
        <scheme val="minor"/>
      </rPr>
      <t xml:space="preserve">, June 16, 1935, http://www.rarenewspapers.com/view/656501; Mary Cochran Grimes, "The Governor and the Guard in the Omaha Tram Strike of 1935," </t>
    </r>
    <r>
      <rPr>
        <i/>
        <sz val="12"/>
        <rFont val="Calibri"/>
        <family val="2"/>
        <scheme val="minor"/>
      </rPr>
      <t xml:space="preserve">Nebraska History </t>
    </r>
    <r>
      <rPr>
        <sz val="12"/>
        <rFont val="Calibri"/>
        <family val="2"/>
        <scheme val="minor"/>
      </rPr>
      <t xml:space="preserve">69 (1988): 120–30, https://history.nebraska.gov/sites/history.nebraska.gov/files/doc/publications/NH1988OmaTramStrike.pdf; and Lawrence H. Larsen, </t>
    </r>
    <r>
      <rPr>
        <i/>
        <sz val="12"/>
        <rFont val="Calibri"/>
        <family val="2"/>
        <scheme val="minor"/>
      </rPr>
      <t xml:space="preserve">Upstream Metropolis: An Urban Biography of Omaha and Council Bluffs </t>
    </r>
    <r>
      <rPr>
        <sz val="12"/>
        <rFont val="Calibri"/>
        <family val="2"/>
        <scheme val="minor"/>
      </rPr>
      <t>(Lincoln, NB: Bison Books, 2007), 254.</t>
    </r>
  </si>
  <si>
    <r>
      <t xml:space="preserve">Mike McCormick, "Historical Perspective: General Strike Prompts Martial Law," </t>
    </r>
    <r>
      <rPr>
        <i/>
        <sz val="12"/>
        <rFont val="Calibri"/>
        <family val="2"/>
        <scheme val="minor"/>
      </rPr>
      <t>Terre Haute (IN) Tribune-Star</t>
    </r>
    <r>
      <rPr>
        <sz val="12"/>
        <rFont val="Calibri"/>
        <family val="2"/>
        <scheme val="minor"/>
      </rPr>
      <t xml:space="preserve">, September 2, 2001, http://cdm16066.contentdm.oclc.org/cdm/ref/collection/vcpl/id/10116. </t>
    </r>
  </si>
  <si>
    <r>
      <t xml:space="preserve">Jack Money, "Days of Derricks: As Fort Worth Considers Urban Drilling, Oklahomans Remember When Oil Ruled," </t>
    </r>
    <r>
      <rPr>
        <i/>
        <sz val="12"/>
        <rFont val="Calibri"/>
        <family val="2"/>
        <scheme val="minor"/>
      </rPr>
      <t>Oklahoman</t>
    </r>
    <r>
      <rPr>
        <sz val="12"/>
        <rFont val="Calibri"/>
        <family val="2"/>
        <scheme val="minor"/>
      </rPr>
      <t xml:space="preserve"> (Oklahoma City, OK), September 3, 2008, https://oklahoman.com/article/3292128/days-of-derricksbrspan-classhl2as-fort-worth-considers-urban-drilling-oklahomans-remember-when-oil-ruledspan; Don Taylor, "History of the Oklahoma City Oil Well," </t>
    </r>
    <r>
      <rPr>
        <i/>
        <sz val="12"/>
        <rFont val="Calibri"/>
        <family val="2"/>
        <scheme val="minor"/>
      </rPr>
      <t xml:space="preserve">This and That Newsletter </t>
    </r>
    <r>
      <rPr>
        <sz val="12"/>
        <rFont val="Calibri"/>
        <family val="2"/>
        <scheme val="minor"/>
      </rPr>
      <t xml:space="preserve">19 (July 23, 2015), http://www.oklahomahistory.net/newsletters/TT965.htm; and </t>
    </r>
    <r>
      <rPr>
        <i/>
        <sz val="12"/>
        <rFont val="Calibri"/>
        <family val="2"/>
        <scheme val="minor"/>
      </rPr>
      <t>Governor Marland Declares Martial Law</t>
    </r>
    <r>
      <rPr>
        <sz val="12"/>
        <rFont val="Calibri"/>
        <family val="2"/>
        <scheme val="minor"/>
      </rPr>
      <t xml:space="preserve"> (Oklahoma City, OK: Ramsey Pictures Corp., 1936), digital file from 35 mm negative, National Film Preservation Foundation, accessed July 1, 2020, https://www.filmpreservation.org/preserved-films/screening-room/governor-marland-declares-martial-law-1936#.</t>
    </r>
  </si>
  <si>
    <r>
      <t xml:space="preserve">"Martial Law at Narragansett Park Is Discussed by Chafee in Second Article of Series on Quinn vs. O'Hara Dispute," </t>
    </r>
    <r>
      <rPr>
        <i/>
        <sz val="12"/>
        <rFont val="Calibri"/>
        <family val="2"/>
        <scheme val="minor"/>
      </rPr>
      <t>Harvard Crimson</t>
    </r>
    <r>
      <rPr>
        <sz val="12"/>
        <rFont val="Calibri"/>
        <family val="2"/>
        <scheme val="minor"/>
      </rPr>
      <t xml:space="preserve"> (Cambridge, MA), October 21, 1937, https://www.thecrimson.com/article/1937/10/21/martial-law-at-narragansett-park-is/?page=1; and James P. McCaffrey, "Troops Will Stop Opening of Racing at Narragansett," </t>
    </r>
    <r>
      <rPr>
        <i/>
        <sz val="12"/>
        <rFont val="Calibri"/>
        <family val="2"/>
        <scheme val="minor"/>
      </rPr>
      <t>New York Times</t>
    </r>
    <r>
      <rPr>
        <sz val="12"/>
        <rFont val="Calibri"/>
        <family val="2"/>
        <scheme val="minor"/>
      </rPr>
      <t>, October 18, 1937, https://timesmachine.nytimes.com/timesmachine/1937/10/18/118994289.html?pageNumber=1.</t>
    </r>
  </si>
  <si>
    <r>
      <t xml:space="preserve">Hugh Davis Graham and Ted Robert Gurr, "Violence in America: Historical and Comparative Perspectives—A Report to the National Commission on the Causes and Prevention of Violence" no. 1 (New York: Frederick A. Praeger, 1969), 276; and Dianna White et al., "First Labor Strike with Maytag in 30 Years," </t>
    </r>
    <r>
      <rPr>
        <i/>
        <sz val="12"/>
        <rFont val="Calibri"/>
        <family val="2"/>
        <scheme val="minor"/>
      </rPr>
      <t>Maytag Story Archive</t>
    </r>
    <r>
      <rPr>
        <sz val="12"/>
        <rFont val="Calibri"/>
        <family val="2"/>
        <scheme val="minor"/>
      </rPr>
      <t xml:space="preserve"> (blog), June 11, 2004, https://maytagarchive.wordpress.com/2004/06/11/first-labor-strike-with-maytag-in-30-years/.</t>
    </r>
  </si>
  <si>
    <r>
      <t xml:space="preserve">84 Cong. Rec. H3246 (1939); and Larry O'Dell, "Mid-Continent Refinery Strike," </t>
    </r>
    <r>
      <rPr>
        <i/>
        <sz val="12"/>
        <rFont val="Calibri"/>
        <family val="2"/>
        <scheme val="minor"/>
      </rPr>
      <t>Encyclopedia of Oklahoma History</t>
    </r>
    <r>
      <rPr>
        <sz val="12"/>
        <rFont val="Calibri"/>
        <family val="2"/>
        <scheme val="minor"/>
      </rPr>
      <t>, Oklahoma Historical Society, accessed July 1, 2020, https://www.okhistory.org/publications/enc/entry.php?entryname=MID-CONTINENT%20REFINERY%20STRIKE.</t>
    </r>
  </si>
  <si>
    <r>
      <t xml:space="preserve">Miller v. Rivers, 31 F. Supp. 540 (M.D. Ga. 1940), </t>
    </r>
    <r>
      <rPr>
        <i/>
        <sz val="12"/>
        <rFont val="Calibri"/>
        <family val="2"/>
        <scheme val="minor"/>
      </rPr>
      <t>rev'd as moot</t>
    </r>
    <r>
      <rPr>
        <sz val="12"/>
        <rFont val="Calibri"/>
        <family val="2"/>
        <scheme val="minor"/>
      </rPr>
      <t>, 112 F.2d 439 (5th Cir. 1940); Patten v. Miller, 190 Ga. 123 (Ga. 1940); Patten v. Miller, 190 Ga. 105 (Ga. 1940); and Patten v. Miller, 190 Ga. 152 (Ga. 1940).</t>
    </r>
  </si>
  <si>
    <r>
      <t xml:space="preserve">United States v. Phillips, 33 F. Supp. 261 (N.D. Okla. 1940), </t>
    </r>
    <r>
      <rPr>
        <i/>
        <sz val="12"/>
        <rFont val="Calibri"/>
        <family val="2"/>
        <scheme val="minor"/>
      </rPr>
      <t>vacated on other grounds</t>
    </r>
    <r>
      <rPr>
        <sz val="12"/>
        <rFont val="Calibri"/>
        <family val="2"/>
        <scheme val="minor"/>
      </rPr>
      <t>, 312 U.S. 246 (1941); and State of Okla. v. United States, 173 F. Supp. 349, 350 (Ct. Cl. 1959) (describing events after Supreme Court ruling).</t>
    </r>
  </si>
  <si>
    <r>
      <t xml:space="preserve">Harry N. Scheiber and Jane L. Scheiber, </t>
    </r>
    <r>
      <rPr>
        <i/>
        <sz val="12"/>
        <rFont val="Calibri"/>
        <family val="2"/>
        <scheme val="minor"/>
      </rPr>
      <t>Bayonets in Paradise: Martial Law in Hawai'i during World War II</t>
    </r>
    <r>
      <rPr>
        <sz val="12"/>
        <rFont val="Calibri"/>
        <family val="2"/>
        <scheme val="minor"/>
      </rPr>
      <t xml:space="preserve"> (Honolulu: University of Hawai'i Press, 2016).</t>
    </r>
  </si>
  <si>
    <r>
      <t xml:space="preserve">James A. Burran, "Violence in an 'Arsenal of Democracy:' The Beaumont Race Riot," </t>
    </r>
    <r>
      <rPr>
        <i/>
        <sz val="12"/>
        <rFont val="Calibri"/>
        <family val="2"/>
        <scheme val="minor"/>
      </rPr>
      <t xml:space="preserve">East Texas Historical Journal </t>
    </r>
    <r>
      <rPr>
        <sz val="12"/>
        <rFont val="Calibri"/>
        <family val="2"/>
        <scheme val="minor"/>
      </rPr>
      <t xml:space="preserve">14 (Spring 1976); James Olson, "Beaumont Riot of 1943," in Bruce A. Glasrud, ed., </t>
    </r>
    <r>
      <rPr>
        <i/>
        <sz val="12"/>
        <rFont val="Calibri"/>
        <family val="2"/>
        <scheme val="minor"/>
      </rPr>
      <t xml:space="preserve">Anti-Black Violence in Twentieth Century Texas </t>
    </r>
    <r>
      <rPr>
        <sz val="12"/>
        <rFont val="Calibri"/>
        <family val="2"/>
        <scheme val="minor"/>
      </rPr>
      <t xml:space="preserve">(College Station: Texas A&amp;M University Press, 2015), 116–30; and James. S. Olson, "Beaumont Riot of 1943," </t>
    </r>
    <r>
      <rPr>
        <i/>
        <sz val="12"/>
        <rFont val="Calibri"/>
        <family val="2"/>
        <scheme val="minor"/>
      </rPr>
      <t>Handbook of Texas Online</t>
    </r>
    <r>
      <rPr>
        <sz val="12"/>
        <rFont val="Calibri"/>
        <family val="2"/>
        <scheme val="minor"/>
      </rPr>
      <t>, Texas State Historical Association, accessed July 1, 2020, https://tshaonline.org/handbook/online/articles/jcb01.</t>
    </r>
  </si>
  <si>
    <r>
      <t xml:space="preserve">Joseph R. Fitzgerald, </t>
    </r>
    <r>
      <rPr>
        <i/>
        <sz val="12"/>
        <rFont val="Calibri"/>
        <family val="2"/>
        <scheme val="minor"/>
      </rPr>
      <t>The Struggle Is Eternal: Gloria Richardson and Black Liberation</t>
    </r>
    <r>
      <rPr>
        <sz val="12"/>
        <rFont val="Calibri"/>
        <family val="2"/>
        <scheme val="minor"/>
      </rPr>
      <t xml:space="preserve"> (Lexington: University Press of Kentucky, 2018), 121–29; Rebecca Contreras, "Cambridge, Maryland, Activists Campaign for Desegregation, USA, 1962–1963," Global Nonviolent Action Database, last modified July 7, 2011, https://nvdatabase.swarthmore.edu/content/cambridge-maryland-activists-campaign-desegregation-usa-1962-1963; Hedrick Smith, "Martial Law Is Imposed in Cambridge, Md. Riots," </t>
    </r>
    <r>
      <rPr>
        <i/>
        <sz val="12"/>
        <rFont val="Calibri"/>
        <family val="2"/>
        <scheme val="minor"/>
      </rPr>
      <t xml:space="preserve">New York Times, </t>
    </r>
    <r>
      <rPr>
        <sz val="12"/>
        <rFont val="Calibri"/>
        <family val="2"/>
        <scheme val="minor"/>
      </rPr>
      <t>July 13, 1963, https://timesmachine.nytimes.com/timesmachine/1963/07/13/86713064.html?pageNumber=1; and "Tawes Withdraws Last Guard Troops in Cambridge, Md.," New York Times, July 8, 1964, https://www.nytimes.com/1964/07/08/archives/tawes-withdraws-last-guard-troops-in-cambridge-md.html.</t>
    </r>
  </si>
  <si>
    <r>
      <rPr>
        <sz val="12"/>
        <color theme="1"/>
        <rFont val="Calibri (Body)"/>
      </rPr>
      <t xml:space="preserve">In </t>
    </r>
    <r>
      <rPr>
        <i/>
        <sz val="12"/>
        <color theme="1"/>
        <rFont val="Calibri (Body)"/>
      </rPr>
      <t>Shortall</t>
    </r>
    <r>
      <rPr>
        <sz val="12"/>
        <color theme="1"/>
        <rFont val="Calibri (Body)"/>
      </rPr>
      <t>, the</t>
    </r>
    <r>
      <rPr>
        <sz val="12"/>
        <rFont val="Calibri"/>
        <family val="2"/>
        <scheme val="minor"/>
      </rPr>
      <t xml:space="preserve"> Pennsylvania Supreme Court considered the order deploying the National Guard to be a declaration of "qualified martial law."</t>
    </r>
  </si>
  <si>
    <t>General (fed. military)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</si>
</sst>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409]mmmm\ d\,\ yyyy;@"/>
  </numFmts>
  <fonts count="17">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1"/>
      <name val="Calibri"/>
      <family val="2"/>
      <scheme val="minor"/>
    </font>
    <font>
      <sz val="12"/>
      <color rgb="FF0070C0"/>
      <name val="Calibri"/>
      <family val="2"/>
      <scheme val="minor"/>
    </font>
    <font>
      <sz val="12"/>
      <color rgb="FFFF0000"/>
      <name val="Calibri"/>
      <family val="2"/>
      <scheme val="minor"/>
    </font>
    <font>
      <i/>
      <sz val="12"/>
      <color theme="1"/>
      <name val="Calibri"/>
      <family val="2"/>
      <scheme val="minor"/>
    </font>
    <font>
      <sz val="12"/>
      <color rgb="FF7030A0"/>
      <name val="Calibri"/>
      <family val="2"/>
      <scheme val="minor"/>
    </font>
    <font>
      <sz val="8"/>
      <name val="Calibri"/>
      <family val="2"/>
      <scheme val="minor"/>
    </font>
    <font>
      <sz val="12"/>
      <name val="Calibri"/>
      <family val="2"/>
      <scheme val="minor"/>
    </font>
    <font>
      <u/>
      <sz val="11"/>
      <color theme="10"/>
      <name val="Calibri"/>
      <family val="2"/>
      <scheme val="minor"/>
    </font>
    <font>
      <b/>
      <sz val="12"/>
      <name val="Calibri"/>
      <family val="2"/>
      <scheme val="minor"/>
    </font>
    <font>
      <b/>
      <sz val="12"/>
      <color theme="0"/>
      <name val="Calibri"/>
      <family val="2"/>
      <scheme val="minor"/>
    </font>
    <font>
      <i/>
      <sz val="12"/>
      <name val="Calibri"/>
      <family val="2"/>
      <scheme val="minor"/>
    </font>
    <font>
      <sz val="12"/>
      <color theme="1"/>
      <name val="Calibri (Body)"/>
    </font>
    <font>
      <i/>
      <sz val="12"/>
      <color theme="1"/>
      <name val="Calibri (Body)"/>
    </font>
  </fonts>
  <fills count="8">
    <fill>
      <patternFill patternType="none"/>
    </fill>
    <fill>
      <patternFill patternType="gray125"/>
    </fill>
    <fill>
      <patternFill patternType="solid">
        <fgColor theme="1" tint="0.24994659260841701"/>
        <bgColor indexed="64"/>
      </patternFill>
    </fill>
    <fill>
      <patternFill patternType="solid">
        <fgColor theme="0" tint="-0.14999847407452621"/>
        <bgColor theme="0" tint="-0.14999847407452621"/>
      </patternFill>
    </fill>
    <fill>
      <patternFill patternType="solid">
        <fgColor theme="1" tint="0.249977111117893"/>
        <bgColor indexed="64"/>
      </patternFill>
    </fill>
    <fill>
      <patternFill patternType="solid">
        <fgColor rgb="FFE7E6E6"/>
        <bgColor indexed="64"/>
      </patternFill>
    </fill>
    <fill>
      <patternFill patternType="solid">
        <fgColor rgb="FFA5A5A5"/>
        <bgColor indexed="64"/>
      </patternFill>
    </fill>
    <fill>
      <patternFill patternType="solid">
        <fgColor rgb="FFD9D9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
      <left style="thin">
        <color theme="0"/>
      </left>
      <right/>
      <top/>
      <bottom/>
      <diagonal/>
    </border>
  </borders>
  <cellStyleXfs count="2">
    <xf numFmtId="0" fontId="0" fillId="0" borderId="0"/>
    <xf numFmtId="0" fontId="11" fillId="0" borderId="0" applyNumberFormat="0" applyFill="0" applyBorder="0" applyAlignment="0" applyProtection="0"/>
  </cellStyleXfs>
  <cellXfs count="53">
    <xf numFmtId="0" fontId="0" fillId="0" borderId="0" xfId="0"/>
    <xf numFmtId="0" fontId="3" fillId="0" borderId="0" xfId="0" applyFont="1" applyFill="1" applyAlignment="1">
      <alignment horizontal="left" vertical="center" wrapText="1"/>
    </xf>
    <xf numFmtId="164" fontId="4" fillId="0" borderId="0" xfId="0" applyNumberFormat="1" applyFont="1" applyAlignment="1">
      <alignment horizontal="left" vertical="center" wrapText="1"/>
    </xf>
    <xf numFmtId="0" fontId="7" fillId="0" borderId="0" xfId="0" applyFont="1" applyAlignment="1">
      <alignment horizontal="left" vertical="center" wrapText="1"/>
    </xf>
    <xf numFmtId="0" fontId="4" fillId="0" borderId="0" xfId="0" applyFont="1" applyFill="1" applyAlignment="1">
      <alignment horizontal="left" vertical="center" wrapText="1"/>
    </xf>
    <xf numFmtId="0" fontId="10" fillId="0" borderId="0" xfId="0" applyFont="1" applyFill="1" applyAlignment="1">
      <alignment horizontal="left" vertical="center" wrapText="1"/>
    </xf>
    <xf numFmtId="0" fontId="3" fillId="0" borderId="2" xfId="0" applyFont="1" applyFill="1" applyBorder="1" applyAlignment="1">
      <alignment horizontal="left" vertical="center" wrapText="1"/>
    </xf>
    <xf numFmtId="164" fontId="10" fillId="0" borderId="0" xfId="0" applyNumberFormat="1" applyFont="1" applyAlignment="1">
      <alignment horizontal="left" vertical="center" wrapText="1"/>
    </xf>
    <xf numFmtId="0" fontId="4" fillId="0" borderId="0" xfId="1" applyFont="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165" fontId="4" fillId="0" borderId="0" xfId="0" applyNumberFormat="1" applyFont="1" applyFill="1" applyAlignment="1">
      <alignment horizontal="left" vertical="center" wrapText="1"/>
    </xf>
    <xf numFmtId="0" fontId="0" fillId="0" borderId="0" xfId="0" applyFont="1" applyAlignment="1">
      <alignment horizontal="left" vertical="center" wrapText="1"/>
    </xf>
    <xf numFmtId="0" fontId="3" fillId="0" borderId="2" xfId="0" applyFont="1" applyBorder="1" applyAlignment="1">
      <alignment horizontal="left" vertical="center" wrapText="1"/>
    </xf>
    <xf numFmtId="0" fontId="7" fillId="0" borderId="5" xfId="0" applyFont="1" applyBorder="1" applyAlignment="1">
      <alignment horizontal="left" vertical="center" wrapText="1"/>
    </xf>
    <xf numFmtId="0" fontId="3" fillId="0" borderId="0" xfId="0" applyFont="1" applyAlignment="1">
      <alignment horizontal="left" vertical="center" wrapText="1"/>
    </xf>
    <xf numFmtId="0" fontId="10" fillId="0" borderId="0" xfId="0" applyFont="1" applyAlignment="1">
      <alignment horizontal="left" vertical="center" wrapText="1"/>
    </xf>
    <xf numFmtId="0" fontId="3" fillId="2" borderId="0" xfId="0" applyNumberFormat="1" applyFont="1" applyFill="1" applyAlignment="1">
      <alignment horizontal="left" vertical="center" wrapText="1"/>
    </xf>
    <xf numFmtId="0" fontId="13" fillId="2" borderId="0" xfId="0" applyNumberFormat="1" applyFont="1" applyFill="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Border="1" applyAlignment="1">
      <alignment horizontal="left" vertical="center" wrapText="1"/>
    </xf>
    <xf numFmtId="0" fontId="10" fillId="0" borderId="6"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0" fillId="0" borderId="0" xfId="0" applyAlignment="1">
      <alignment horizontal="left" vertical="center" wrapText="1"/>
    </xf>
    <xf numFmtId="0" fontId="0" fillId="0" borderId="0" xfId="0" pivotButton="1" applyAlignment="1">
      <alignment horizontal="left" vertical="center" wrapText="1"/>
    </xf>
    <xf numFmtId="0" fontId="0" fillId="0" borderId="0" xfId="0" applyFill="1" applyAlignment="1">
      <alignment horizontal="left" vertical="center" wrapText="1"/>
    </xf>
    <xf numFmtId="0" fontId="0" fillId="0" borderId="0" xfId="0" pivotButton="1" applyFont="1" applyAlignment="1">
      <alignment horizontal="left" vertical="center" wrapText="1"/>
    </xf>
    <xf numFmtId="0" fontId="10" fillId="0" borderId="0" xfId="0" applyFont="1" applyBorder="1" applyAlignment="1">
      <alignment horizontal="left" vertical="center" wrapText="1"/>
    </xf>
    <xf numFmtId="0" fontId="4" fillId="6" borderId="0" xfId="0" applyFont="1" applyFill="1" applyAlignment="1">
      <alignment horizontal="left" vertical="center" wrapText="1"/>
    </xf>
    <xf numFmtId="0" fontId="4" fillId="7" borderId="0" xfId="0" applyFont="1" applyFill="1" applyAlignment="1">
      <alignment horizontal="left" vertical="center" wrapText="1"/>
    </xf>
    <xf numFmtId="0" fontId="4" fillId="3" borderId="7" xfId="0" applyFont="1" applyFill="1" applyBorder="1" applyAlignment="1">
      <alignment horizontal="left" vertical="center" wrapText="1"/>
    </xf>
    <xf numFmtId="0" fontId="13" fillId="4" borderId="0" xfId="0" applyFont="1" applyFill="1" applyAlignment="1">
      <alignment horizontal="left" vertical="center" wrapText="1"/>
    </xf>
    <xf numFmtId="0" fontId="13" fillId="2" borderId="0" xfId="0" applyFont="1" applyFill="1" applyAlignment="1">
      <alignment horizontal="left" vertical="center" wrapText="1"/>
    </xf>
    <xf numFmtId="0" fontId="12" fillId="0" borderId="0" xfId="0" applyFont="1" applyFill="1" applyAlignment="1">
      <alignment horizontal="left" vertical="center" wrapText="1"/>
    </xf>
    <xf numFmtId="0" fontId="10" fillId="0" borderId="0" xfId="1" applyFont="1" applyAlignment="1">
      <alignment horizontal="left" vertical="center" wrapText="1"/>
    </xf>
    <xf numFmtId="0" fontId="10" fillId="5" borderId="0" xfId="0" applyFont="1" applyFill="1" applyAlignment="1">
      <alignment horizontal="left" vertical="center" wrapText="1"/>
    </xf>
    <xf numFmtId="0" fontId="10" fillId="6" borderId="0" xfId="0" applyFont="1" applyFill="1" applyAlignment="1">
      <alignment horizontal="left" vertical="center" wrapText="1"/>
    </xf>
    <xf numFmtId="0" fontId="10" fillId="7" borderId="0" xfId="0" applyFont="1" applyFill="1" applyAlignment="1">
      <alignment horizontal="left" vertical="center" wrapText="1"/>
    </xf>
    <xf numFmtId="0" fontId="2" fillId="0" borderId="0" xfId="0" applyFont="1" applyAlignment="1">
      <alignment horizontal="left" vertical="center" wrapText="1"/>
    </xf>
  </cellXfs>
  <cellStyles count="2">
    <cellStyle name="Hyperlink" xfId="1" builtinId="8"/>
    <cellStyle name="Normal" xfId="0" builtinId="0"/>
  </cellStyles>
  <dxfs count="18">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409]d\-mmm\-yyyy;@"/>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4" formatCode="[$-409]d\-mmm\-yyyy;@"/>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0" formatCode="General"/>
      <fill>
        <patternFill patternType="solid">
          <fgColor indexed="64"/>
          <bgColor theme="1" tint="0.2499465926084170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Declaring Authority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1"/>
        <c:ser>
          <c:idx val="0"/>
          <c:order val="0"/>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F6D2-4E2B-8985-98B2DBAE06DD}"/>
              </c:ext>
            </c:extLst>
          </c:dPt>
          <c:dPt>
            <c:idx val="1"/>
            <c:invertIfNegative val="0"/>
            <c:bubble3D val="0"/>
            <c:spPr>
              <a:solidFill>
                <a:srgbClr val="0070C0"/>
              </a:solidFill>
              <a:ln>
                <a:noFill/>
              </a:ln>
              <a:effectLst/>
            </c:spPr>
            <c:extLst>
              <c:ext xmlns:c16="http://schemas.microsoft.com/office/drawing/2014/chart" uri="{C3380CC4-5D6E-409C-BE32-E72D297353CC}">
                <c16:uniqueId val="{00000002-F6D2-4E2B-8985-98B2DBAE06DD}"/>
              </c:ext>
            </c:extLst>
          </c:dPt>
          <c:dPt>
            <c:idx val="2"/>
            <c:invertIfNegative val="0"/>
            <c:bubble3D val="0"/>
            <c:spPr>
              <a:solidFill>
                <a:srgbClr val="00B0F0"/>
              </a:solidFill>
              <a:ln>
                <a:noFill/>
              </a:ln>
              <a:effectLst/>
            </c:spPr>
            <c:extLst>
              <c:ext xmlns:c16="http://schemas.microsoft.com/office/drawing/2014/chart" uri="{C3380CC4-5D6E-409C-BE32-E72D297353CC}">
                <c16:uniqueId val="{00000003-F6D2-4E2B-8985-98B2DBAE06DD}"/>
              </c:ext>
            </c:extLst>
          </c:dPt>
          <c:dPt>
            <c:idx val="3"/>
            <c:invertIfNegative val="0"/>
            <c:bubble3D val="0"/>
            <c:spPr>
              <a:solidFill>
                <a:srgbClr val="FF0000"/>
              </a:solidFill>
              <a:ln>
                <a:noFill/>
              </a:ln>
              <a:effectLst/>
            </c:spPr>
            <c:extLst>
              <c:ext xmlns:c16="http://schemas.microsoft.com/office/drawing/2014/chart" uri="{C3380CC4-5D6E-409C-BE32-E72D297353CC}">
                <c16:uniqueId val="{00000004-F6D2-4E2B-8985-98B2DBAE06DD}"/>
              </c:ext>
            </c:extLst>
          </c:dPt>
          <c:dPt>
            <c:idx val="4"/>
            <c:invertIfNegative val="0"/>
            <c:bubble3D val="0"/>
            <c:spPr>
              <a:solidFill>
                <a:srgbClr val="C00000"/>
              </a:solidFill>
              <a:ln>
                <a:noFill/>
              </a:ln>
              <a:effectLst/>
            </c:spPr>
            <c:extLst>
              <c:ext xmlns:c16="http://schemas.microsoft.com/office/drawing/2014/chart" uri="{C3380CC4-5D6E-409C-BE32-E72D297353CC}">
                <c16:uniqueId val="{00000005-F6D2-4E2B-8985-98B2DBAE06DD}"/>
              </c:ext>
            </c:extLst>
          </c:dPt>
          <c:dPt>
            <c:idx val="5"/>
            <c:invertIfNegative val="0"/>
            <c:bubble3D val="0"/>
            <c:spPr>
              <a:solidFill>
                <a:srgbClr val="FFFF00"/>
              </a:solidFill>
              <a:ln>
                <a:noFill/>
              </a:ln>
              <a:effectLst/>
            </c:spPr>
            <c:extLst>
              <c:ext xmlns:c16="http://schemas.microsoft.com/office/drawing/2014/chart" uri="{C3380CC4-5D6E-409C-BE32-E72D297353CC}">
                <c16:uniqueId val="{00000006-F6D2-4E2B-8985-98B2DBAE06DD}"/>
              </c:ext>
            </c:extLst>
          </c:dPt>
          <c:dPt>
            <c:idx val="6"/>
            <c:invertIfNegative val="0"/>
            <c:bubble3D val="0"/>
            <c:spPr>
              <a:solidFill>
                <a:srgbClr val="00B050"/>
              </a:solidFill>
              <a:ln>
                <a:noFill/>
              </a:ln>
              <a:effectLst/>
            </c:spPr>
            <c:extLst>
              <c:ext xmlns:c16="http://schemas.microsoft.com/office/drawing/2014/chart" uri="{C3380CC4-5D6E-409C-BE32-E72D297353CC}">
                <c16:uniqueId val="{00000007-F6D2-4E2B-8985-98B2DBAE06DD}"/>
              </c:ext>
            </c:extLst>
          </c:dPt>
          <c:dPt>
            <c:idx val="7"/>
            <c:invertIfNegative val="0"/>
            <c:bubble3D val="0"/>
            <c:spPr>
              <a:solidFill>
                <a:srgbClr val="92D050"/>
              </a:solidFill>
              <a:ln>
                <a:noFill/>
              </a:ln>
              <a:effectLst/>
            </c:spPr>
            <c:extLst>
              <c:ext xmlns:c16="http://schemas.microsoft.com/office/drawing/2014/chart" uri="{C3380CC4-5D6E-409C-BE32-E72D297353CC}">
                <c16:uniqueId val="{0000000F-223F-419F-AD3D-4517A8C6C31C}"/>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59DC-414C-BCF6-5F420923BB3A}"/>
              </c:ext>
            </c:extLst>
          </c:dPt>
          <c:cat>
            <c:strRef>
              <c:f>'Main Sheet'!$A$78:$A$86</c:f>
              <c:strCache>
                <c:ptCount val="9"/>
                <c:pt idx="0">
                  <c:v>Congress</c:v>
                </c:pt>
                <c:pt idx="1">
                  <c:v>President</c:v>
                </c:pt>
                <c:pt idx="2">
                  <c:v>Territorial governor</c:v>
                </c:pt>
                <c:pt idx="3">
                  <c:v>State governor</c:v>
                </c:pt>
                <c:pt idx="4">
                  <c:v>State legislature</c:v>
                </c:pt>
                <c:pt idx="5">
                  <c:v>Mayor</c:v>
                </c:pt>
                <c:pt idx="6">
                  <c:v>General (fed. military)</c:v>
                </c:pt>
                <c:pt idx="7">
                  <c:v>General (National Guard)</c:v>
                </c:pt>
                <c:pt idx="8">
                  <c:v>Multiple declarants</c:v>
                </c:pt>
              </c:strCache>
            </c:strRef>
          </c:cat>
          <c:val>
            <c:numRef>
              <c:f>'Main Sheet'!$B$78:$B$86</c:f>
              <c:numCache>
                <c:formatCode>General</c:formatCode>
                <c:ptCount val="9"/>
                <c:pt idx="0">
                  <c:v>1</c:v>
                </c:pt>
                <c:pt idx="1">
                  <c:v>2</c:v>
                </c:pt>
                <c:pt idx="2">
                  <c:v>2</c:v>
                </c:pt>
                <c:pt idx="3">
                  <c:v>52</c:v>
                </c:pt>
                <c:pt idx="4">
                  <c:v>1</c:v>
                </c:pt>
                <c:pt idx="5">
                  <c:v>2</c:v>
                </c:pt>
                <c:pt idx="6">
                  <c:v>6</c:v>
                </c:pt>
                <c:pt idx="7">
                  <c:v>1</c:v>
                </c:pt>
                <c:pt idx="8">
                  <c:v>1</c:v>
                </c:pt>
              </c:numCache>
            </c:numRef>
          </c:val>
          <c:extLst>
            <c:ext xmlns:c16="http://schemas.microsoft.com/office/drawing/2014/chart" uri="{C3380CC4-5D6E-409C-BE32-E72D297353CC}">
              <c16:uniqueId val="{00000000-F6D2-4E2B-8985-98B2DBAE06DD}"/>
            </c:ext>
          </c:extLst>
        </c:ser>
        <c:dLbls>
          <c:showLegendKey val="0"/>
          <c:showVal val="0"/>
          <c:showCatName val="0"/>
          <c:showSerName val="0"/>
          <c:showPercent val="0"/>
          <c:showBubbleSize val="0"/>
        </c:dLbls>
        <c:gapWidth val="182"/>
        <c:axId val="651236536"/>
        <c:axId val="651237520"/>
      </c:barChart>
      <c:catAx>
        <c:axId val="6512365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51237520"/>
        <c:crosses val="autoZero"/>
        <c:auto val="1"/>
        <c:lblAlgn val="ctr"/>
        <c:lblOffset val="100"/>
        <c:noMultiLvlLbl val="0"/>
      </c:catAx>
      <c:valAx>
        <c:axId val="65123752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51236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Precipitating Event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7845981241919043"/>
          <c:y val="0.20490687158081144"/>
          <c:w val="0.60137750808950796"/>
          <c:h val="0.69496537330424057"/>
        </c:manualLayout>
      </c:layout>
      <c:pieChart>
        <c:varyColors val="1"/>
        <c:ser>
          <c:idx val="0"/>
          <c:order val="0"/>
          <c:dPt>
            <c:idx val="0"/>
            <c:bubble3D val="0"/>
            <c:spPr>
              <a:solidFill>
                <a:schemeClr val="accent1">
                  <a:shade val="50000"/>
                </a:schemeClr>
              </a:solidFill>
              <a:ln w="19050">
                <a:solidFill>
                  <a:schemeClr val="lt1"/>
                </a:solidFill>
              </a:ln>
              <a:effectLst/>
            </c:spPr>
            <c:extLst>
              <c:ext xmlns:c16="http://schemas.microsoft.com/office/drawing/2014/chart" uri="{C3380CC4-5D6E-409C-BE32-E72D297353CC}">
                <c16:uniqueId val="{00000001-B284-4B20-8D09-557403C1F7B8}"/>
              </c:ext>
            </c:extLst>
          </c:dPt>
          <c:dPt>
            <c:idx val="1"/>
            <c:bubble3D val="0"/>
            <c:spPr>
              <a:solidFill>
                <a:schemeClr val="accent1">
                  <a:shade val="70000"/>
                </a:schemeClr>
              </a:solidFill>
              <a:ln w="19050">
                <a:solidFill>
                  <a:schemeClr val="lt1"/>
                </a:solidFill>
              </a:ln>
              <a:effectLst/>
            </c:spPr>
            <c:extLst>
              <c:ext xmlns:c16="http://schemas.microsoft.com/office/drawing/2014/chart" uri="{C3380CC4-5D6E-409C-BE32-E72D297353CC}">
                <c16:uniqueId val="{00000002-B284-4B20-8D09-557403C1F7B8}"/>
              </c:ext>
            </c:extLst>
          </c:dPt>
          <c:dPt>
            <c:idx val="2"/>
            <c:bubble3D val="0"/>
            <c:spPr>
              <a:solidFill>
                <a:schemeClr val="accent1">
                  <a:shade val="90000"/>
                </a:schemeClr>
              </a:solidFill>
              <a:ln w="19050">
                <a:solidFill>
                  <a:schemeClr val="lt1"/>
                </a:solidFill>
              </a:ln>
              <a:effectLst/>
            </c:spPr>
            <c:extLst>
              <c:ext xmlns:c16="http://schemas.microsoft.com/office/drawing/2014/chart" uri="{C3380CC4-5D6E-409C-BE32-E72D297353CC}">
                <c16:uniqueId val="{00000003-B284-4B20-8D09-557403C1F7B8}"/>
              </c:ext>
            </c:extLst>
          </c:dPt>
          <c:dPt>
            <c:idx val="3"/>
            <c:bubble3D val="0"/>
            <c:spPr>
              <a:solidFill>
                <a:schemeClr val="accent1">
                  <a:tint val="90000"/>
                </a:schemeClr>
              </a:solidFill>
              <a:ln w="19050">
                <a:solidFill>
                  <a:schemeClr val="lt1"/>
                </a:solidFill>
              </a:ln>
              <a:effectLst/>
            </c:spPr>
            <c:extLst>
              <c:ext xmlns:c16="http://schemas.microsoft.com/office/drawing/2014/chart" uri="{C3380CC4-5D6E-409C-BE32-E72D297353CC}">
                <c16:uniqueId val="{00000004-B284-4B20-8D09-557403C1F7B8}"/>
              </c:ext>
            </c:extLst>
          </c:dPt>
          <c:dPt>
            <c:idx val="4"/>
            <c:bubble3D val="0"/>
            <c:spPr>
              <a:solidFill>
                <a:schemeClr val="accent1">
                  <a:tint val="70000"/>
                </a:schemeClr>
              </a:solidFill>
              <a:ln w="19050">
                <a:solidFill>
                  <a:schemeClr val="lt1"/>
                </a:solidFill>
              </a:ln>
              <a:effectLst/>
            </c:spPr>
            <c:extLst>
              <c:ext xmlns:c16="http://schemas.microsoft.com/office/drawing/2014/chart" uri="{C3380CC4-5D6E-409C-BE32-E72D297353CC}">
                <c16:uniqueId val="{00000005-B284-4B20-8D09-557403C1F7B8}"/>
              </c:ext>
            </c:extLst>
          </c:dPt>
          <c:dPt>
            <c:idx val="5"/>
            <c:bubble3D val="0"/>
            <c:spPr>
              <a:solidFill>
                <a:schemeClr val="accent1">
                  <a:tint val="50000"/>
                </a:schemeClr>
              </a:solidFill>
              <a:ln w="19050">
                <a:solidFill>
                  <a:schemeClr val="lt1"/>
                </a:solidFill>
              </a:ln>
              <a:effectLst/>
            </c:spPr>
            <c:extLst>
              <c:ext xmlns:c16="http://schemas.microsoft.com/office/drawing/2014/chart" uri="{C3380CC4-5D6E-409C-BE32-E72D297353CC}">
                <c16:uniqueId val="{0000000B-EB71-4B1F-8731-522055CBCCA3}"/>
              </c:ext>
            </c:extLst>
          </c:dPt>
          <c:dLbls>
            <c:dLbl>
              <c:idx val="0"/>
              <c:layout>
                <c:manualLayout>
                  <c:x val="-3.061205377496827E-2"/>
                  <c:y val="-4.321360395548983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84-4B20-8D09-557403C1F7B8}"/>
                </c:ext>
              </c:extLst>
            </c:dLbl>
            <c:dLbl>
              <c:idx val="1"/>
              <c:layout>
                <c:manualLayout>
                  <c:x val="-9.7432325770826361E-2"/>
                  <c:y val="4.5289670857015442E-2"/>
                </c:manualLayout>
              </c:layout>
              <c:showLegendKey val="0"/>
              <c:showVal val="0"/>
              <c:showCatName val="1"/>
              <c:showSerName val="0"/>
              <c:showPercent val="1"/>
              <c:showBubbleSize val="0"/>
              <c:extLst>
                <c:ext xmlns:c15="http://schemas.microsoft.com/office/drawing/2012/chart" uri="{CE6537A1-D6FC-4f65-9D91-7224C49458BB}">
                  <c15:layout>
                    <c:manualLayout>
                      <c:w val="0.28731901470062715"/>
                      <c:h val="0.14794658204556987"/>
                    </c:manualLayout>
                  </c15:layout>
                </c:ext>
                <c:ext xmlns:c16="http://schemas.microsoft.com/office/drawing/2014/chart" uri="{C3380CC4-5D6E-409C-BE32-E72D297353CC}">
                  <c16:uniqueId val="{00000002-B284-4B20-8D09-557403C1F7B8}"/>
                </c:ext>
              </c:extLst>
            </c:dLbl>
            <c:dLbl>
              <c:idx val="3"/>
              <c:layout>
                <c:manualLayout>
                  <c:x val="-4.3571052201152385E-2"/>
                  <c:y val="-0.1548160373324281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284-4B20-8D09-557403C1F7B8}"/>
                </c:ext>
              </c:extLst>
            </c:dLbl>
            <c:dLbl>
              <c:idx val="5"/>
              <c:layout>
                <c:manualLayout>
                  <c:x val="0.12709913312090965"/>
                  <c:y val="0.1134453881641014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B71-4B1F-8731-522055CBCCA3}"/>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'Main Sheet'!$A$90:$A$95</c:f>
              <c:strCache>
                <c:ptCount val="6"/>
                <c:pt idx="0">
                  <c:v>War or invasion</c:v>
                </c:pt>
                <c:pt idx="1">
                  <c:v>Domestic war or insurrection</c:v>
                </c:pt>
                <c:pt idx="2">
                  <c:v>Riot or civil unrest</c:v>
                </c:pt>
                <c:pt idx="3">
                  <c:v>Labor dispute</c:v>
                </c:pt>
                <c:pt idx="4">
                  <c:v>Natural disaster</c:v>
                </c:pt>
                <c:pt idx="5">
                  <c:v>Other</c:v>
                </c:pt>
              </c:strCache>
            </c:strRef>
          </c:cat>
          <c:val>
            <c:numRef>
              <c:f>'Main Sheet'!$B$90:$B$95</c:f>
              <c:numCache>
                <c:formatCode>General</c:formatCode>
                <c:ptCount val="6"/>
                <c:pt idx="0">
                  <c:v>2</c:v>
                </c:pt>
                <c:pt idx="1">
                  <c:v>7</c:v>
                </c:pt>
                <c:pt idx="2">
                  <c:v>11</c:v>
                </c:pt>
                <c:pt idx="3">
                  <c:v>29</c:v>
                </c:pt>
                <c:pt idx="4">
                  <c:v>4</c:v>
                </c:pt>
                <c:pt idx="5">
                  <c:v>15</c:v>
                </c:pt>
              </c:numCache>
            </c:numRef>
          </c:val>
          <c:extLst>
            <c:ext xmlns:c16="http://schemas.microsoft.com/office/drawing/2014/chart" uri="{C3380CC4-5D6E-409C-BE32-E72D297353CC}">
              <c16:uniqueId val="{00000000-B284-4B20-8D09-557403C1F7B8}"/>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Declarations of martial law per year in the United States (1776-2019)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cked"/>
        <c:varyColors val="0"/>
        <c:ser>
          <c:idx val="0"/>
          <c:order val="0"/>
          <c:tx>
            <c:v>Declarations</c:v>
          </c:tx>
          <c:spPr>
            <a:solidFill>
              <a:schemeClr val="accent1"/>
            </a:solidFill>
            <a:ln>
              <a:noFill/>
            </a:ln>
            <a:effectLst/>
          </c:spPr>
          <c:cat>
            <c:numRef>
              <c:f>'Main Sheet'!$A$99:$A$349</c:f>
              <c:numCache>
                <c:formatCode>General</c:formatCode>
                <c:ptCount val="251"/>
                <c:pt idx="0">
                  <c:v>1770</c:v>
                </c:pt>
                <c:pt idx="1">
                  <c:v>1771</c:v>
                </c:pt>
                <c:pt idx="2">
                  <c:v>1772</c:v>
                </c:pt>
                <c:pt idx="3">
                  <c:v>1773</c:v>
                </c:pt>
                <c:pt idx="4">
                  <c:v>1774</c:v>
                </c:pt>
                <c:pt idx="5">
                  <c:v>1775</c:v>
                </c:pt>
                <c:pt idx="6">
                  <c:v>1776</c:v>
                </c:pt>
                <c:pt idx="7">
                  <c:v>1777</c:v>
                </c:pt>
                <c:pt idx="8">
                  <c:v>1778</c:v>
                </c:pt>
                <c:pt idx="9">
                  <c:v>1779</c:v>
                </c:pt>
                <c:pt idx="10">
                  <c:v>1780</c:v>
                </c:pt>
                <c:pt idx="11">
                  <c:v>1781</c:v>
                </c:pt>
                <c:pt idx="12">
                  <c:v>1782</c:v>
                </c:pt>
                <c:pt idx="13">
                  <c:v>1783</c:v>
                </c:pt>
                <c:pt idx="14">
                  <c:v>1784</c:v>
                </c:pt>
                <c:pt idx="15">
                  <c:v>1785</c:v>
                </c:pt>
                <c:pt idx="16">
                  <c:v>1786</c:v>
                </c:pt>
                <c:pt idx="17">
                  <c:v>1787</c:v>
                </c:pt>
                <c:pt idx="18">
                  <c:v>1788</c:v>
                </c:pt>
                <c:pt idx="19">
                  <c:v>1789</c:v>
                </c:pt>
                <c:pt idx="20">
                  <c:v>1790</c:v>
                </c:pt>
                <c:pt idx="21">
                  <c:v>1791</c:v>
                </c:pt>
                <c:pt idx="22">
                  <c:v>1792</c:v>
                </c:pt>
                <c:pt idx="23">
                  <c:v>1793</c:v>
                </c:pt>
                <c:pt idx="24">
                  <c:v>1794</c:v>
                </c:pt>
                <c:pt idx="25">
                  <c:v>1795</c:v>
                </c:pt>
                <c:pt idx="26">
                  <c:v>1796</c:v>
                </c:pt>
                <c:pt idx="27">
                  <c:v>1797</c:v>
                </c:pt>
                <c:pt idx="28">
                  <c:v>1798</c:v>
                </c:pt>
                <c:pt idx="29">
                  <c:v>1799</c:v>
                </c:pt>
                <c:pt idx="30">
                  <c:v>1800</c:v>
                </c:pt>
                <c:pt idx="31">
                  <c:v>1801</c:v>
                </c:pt>
                <c:pt idx="32">
                  <c:v>1802</c:v>
                </c:pt>
                <c:pt idx="33">
                  <c:v>1803</c:v>
                </c:pt>
                <c:pt idx="34">
                  <c:v>1804</c:v>
                </c:pt>
                <c:pt idx="35">
                  <c:v>1805</c:v>
                </c:pt>
                <c:pt idx="36">
                  <c:v>1806</c:v>
                </c:pt>
                <c:pt idx="37">
                  <c:v>1807</c:v>
                </c:pt>
                <c:pt idx="38">
                  <c:v>1808</c:v>
                </c:pt>
                <c:pt idx="39">
                  <c:v>1809</c:v>
                </c:pt>
                <c:pt idx="40">
                  <c:v>1810</c:v>
                </c:pt>
                <c:pt idx="41">
                  <c:v>1811</c:v>
                </c:pt>
                <c:pt idx="42">
                  <c:v>1812</c:v>
                </c:pt>
                <c:pt idx="43">
                  <c:v>1813</c:v>
                </c:pt>
                <c:pt idx="44">
                  <c:v>1814</c:v>
                </c:pt>
                <c:pt idx="45">
                  <c:v>1815</c:v>
                </c:pt>
                <c:pt idx="46">
                  <c:v>1816</c:v>
                </c:pt>
                <c:pt idx="47">
                  <c:v>1817</c:v>
                </c:pt>
                <c:pt idx="48">
                  <c:v>1818</c:v>
                </c:pt>
                <c:pt idx="49">
                  <c:v>1819</c:v>
                </c:pt>
                <c:pt idx="50">
                  <c:v>1820</c:v>
                </c:pt>
                <c:pt idx="51">
                  <c:v>1821</c:v>
                </c:pt>
                <c:pt idx="52">
                  <c:v>1822</c:v>
                </c:pt>
                <c:pt idx="53">
                  <c:v>1823</c:v>
                </c:pt>
                <c:pt idx="54">
                  <c:v>1824</c:v>
                </c:pt>
                <c:pt idx="55">
                  <c:v>1825</c:v>
                </c:pt>
                <c:pt idx="56">
                  <c:v>1826</c:v>
                </c:pt>
                <c:pt idx="57">
                  <c:v>1827</c:v>
                </c:pt>
                <c:pt idx="58">
                  <c:v>1828</c:v>
                </c:pt>
                <c:pt idx="59">
                  <c:v>1829</c:v>
                </c:pt>
                <c:pt idx="60">
                  <c:v>1830</c:v>
                </c:pt>
                <c:pt idx="61">
                  <c:v>1831</c:v>
                </c:pt>
                <c:pt idx="62">
                  <c:v>1832</c:v>
                </c:pt>
                <c:pt idx="63">
                  <c:v>1833</c:v>
                </c:pt>
                <c:pt idx="64">
                  <c:v>1834</c:v>
                </c:pt>
                <c:pt idx="65">
                  <c:v>1835</c:v>
                </c:pt>
                <c:pt idx="66">
                  <c:v>1836</c:v>
                </c:pt>
                <c:pt idx="67">
                  <c:v>1837</c:v>
                </c:pt>
                <c:pt idx="68">
                  <c:v>1838</c:v>
                </c:pt>
                <c:pt idx="69">
                  <c:v>1839</c:v>
                </c:pt>
                <c:pt idx="70">
                  <c:v>1840</c:v>
                </c:pt>
                <c:pt idx="71">
                  <c:v>1841</c:v>
                </c:pt>
                <c:pt idx="72">
                  <c:v>1842</c:v>
                </c:pt>
                <c:pt idx="73">
                  <c:v>1843</c:v>
                </c:pt>
                <c:pt idx="74">
                  <c:v>1844</c:v>
                </c:pt>
                <c:pt idx="75">
                  <c:v>1845</c:v>
                </c:pt>
                <c:pt idx="76">
                  <c:v>1846</c:v>
                </c:pt>
                <c:pt idx="77">
                  <c:v>1847</c:v>
                </c:pt>
                <c:pt idx="78">
                  <c:v>1848</c:v>
                </c:pt>
                <c:pt idx="79">
                  <c:v>1849</c:v>
                </c:pt>
                <c:pt idx="80">
                  <c:v>1850</c:v>
                </c:pt>
                <c:pt idx="81">
                  <c:v>1851</c:v>
                </c:pt>
                <c:pt idx="82">
                  <c:v>1852</c:v>
                </c:pt>
                <c:pt idx="83">
                  <c:v>1853</c:v>
                </c:pt>
                <c:pt idx="84">
                  <c:v>1854</c:v>
                </c:pt>
                <c:pt idx="85">
                  <c:v>1855</c:v>
                </c:pt>
                <c:pt idx="86">
                  <c:v>1856</c:v>
                </c:pt>
                <c:pt idx="87">
                  <c:v>1857</c:v>
                </c:pt>
                <c:pt idx="88">
                  <c:v>1858</c:v>
                </c:pt>
                <c:pt idx="89">
                  <c:v>1859</c:v>
                </c:pt>
                <c:pt idx="90">
                  <c:v>1860</c:v>
                </c:pt>
                <c:pt idx="91">
                  <c:v>1861</c:v>
                </c:pt>
                <c:pt idx="92">
                  <c:v>1862</c:v>
                </c:pt>
                <c:pt idx="93">
                  <c:v>1863</c:v>
                </c:pt>
                <c:pt idx="94">
                  <c:v>1864</c:v>
                </c:pt>
                <c:pt idx="95">
                  <c:v>1865</c:v>
                </c:pt>
                <c:pt idx="96">
                  <c:v>1866</c:v>
                </c:pt>
                <c:pt idx="97">
                  <c:v>1867</c:v>
                </c:pt>
                <c:pt idx="98">
                  <c:v>1868</c:v>
                </c:pt>
                <c:pt idx="99">
                  <c:v>1869</c:v>
                </c:pt>
                <c:pt idx="100">
                  <c:v>1870</c:v>
                </c:pt>
                <c:pt idx="101">
                  <c:v>1871</c:v>
                </c:pt>
                <c:pt idx="102">
                  <c:v>1872</c:v>
                </c:pt>
                <c:pt idx="103">
                  <c:v>1873</c:v>
                </c:pt>
                <c:pt idx="104">
                  <c:v>1874</c:v>
                </c:pt>
                <c:pt idx="105">
                  <c:v>1875</c:v>
                </c:pt>
                <c:pt idx="106">
                  <c:v>1876</c:v>
                </c:pt>
                <c:pt idx="107">
                  <c:v>1877</c:v>
                </c:pt>
                <c:pt idx="108">
                  <c:v>1878</c:v>
                </c:pt>
                <c:pt idx="109">
                  <c:v>1879</c:v>
                </c:pt>
                <c:pt idx="110">
                  <c:v>1880</c:v>
                </c:pt>
                <c:pt idx="111">
                  <c:v>1881</c:v>
                </c:pt>
                <c:pt idx="112">
                  <c:v>1882</c:v>
                </c:pt>
                <c:pt idx="113">
                  <c:v>1883</c:v>
                </c:pt>
                <c:pt idx="114">
                  <c:v>1884</c:v>
                </c:pt>
                <c:pt idx="115">
                  <c:v>1885</c:v>
                </c:pt>
                <c:pt idx="116">
                  <c:v>1886</c:v>
                </c:pt>
                <c:pt idx="117">
                  <c:v>1887</c:v>
                </c:pt>
                <c:pt idx="118">
                  <c:v>1888</c:v>
                </c:pt>
                <c:pt idx="119">
                  <c:v>1889</c:v>
                </c:pt>
                <c:pt idx="120">
                  <c:v>1890</c:v>
                </c:pt>
                <c:pt idx="121">
                  <c:v>1891</c:v>
                </c:pt>
                <c:pt idx="122">
                  <c:v>1892</c:v>
                </c:pt>
                <c:pt idx="123">
                  <c:v>1893</c:v>
                </c:pt>
                <c:pt idx="124">
                  <c:v>1894</c:v>
                </c:pt>
                <c:pt idx="125">
                  <c:v>1895</c:v>
                </c:pt>
                <c:pt idx="126">
                  <c:v>1896</c:v>
                </c:pt>
                <c:pt idx="127">
                  <c:v>1897</c:v>
                </c:pt>
                <c:pt idx="128">
                  <c:v>1898</c:v>
                </c:pt>
                <c:pt idx="129">
                  <c:v>1899</c:v>
                </c:pt>
                <c:pt idx="130">
                  <c:v>1900</c:v>
                </c:pt>
                <c:pt idx="131">
                  <c:v>1901</c:v>
                </c:pt>
                <c:pt idx="132">
                  <c:v>1902</c:v>
                </c:pt>
                <c:pt idx="133">
                  <c:v>1903</c:v>
                </c:pt>
                <c:pt idx="134">
                  <c:v>1904</c:v>
                </c:pt>
                <c:pt idx="135">
                  <c:v>1905</c:v>
                </c:pt>
                <c:pt idx="136">
                  <c:v>1906</c:v>
                </c:pt>
                <c:pt idx="137">
                  <c:v>1907</c:v>
                </c:pt>
                <c:pt idx="138">
                  <c:v>1908</c:v>
                </c:pt>
                <c:pt idx="139">
                  <c:v>1909</c:v>
                </c:pt>
                <c:pt idx="140">
                  <c:v>1910</c:v>
                </c:pt>
                <c:pt idx="141">
                  <c:v>1911</c:v>
                </c:pt>
                <c:pt idx="142">
                  <c:v>1912</c:v>
                </c:pt>
                <c:pt idx="143">
                  <c:v>1913</c:v>
                </c:pt>
                <c:pt idx="144">
                  <c:v>1914</c:v>
                </c:pt>
                <c:pt idx="145">
                  <c:v>1915</c:v>
                </c:pt>
                <c:pt idx="146">
                  <c:v>1916</c:v>
                </c:pt>
                <c:pt idx="147">
                  <c:v>1917</c:v>
                </c:pt>
                <c:pt idx="148">
                  <c:v>1918</c:v>
                </c:pt>
                <c:pt idx="149">
                  <c:v>1919</c:v>
                </c:pt>
                <c:pt idx="150">
                  <c:v>1920</c:v>
                </c:pt>
                <c:pt idx="151">
                  <c:v>1921</c:v>
                </c:pt>
                <c:pt idx="152">
                  <c:v>1922</c:v>
                </c:pt>
                <c:pt idx="153">
                  <c:v>1923</c:v>
                </c:pt>
                <c:pt idx="154">
                  <c:v>1924</c:v>
                </c:pt>
                <c:pt idx="155">
                  <c:v>1925</c:v>
                </c:pt>
                <c:pt idx="156">
                  <c:v>1926</c:v>
                </c:pt>
                <c:pt idx="157">
                  <c:v>1927</c:v>
                </c:pt>
                <c:pt idx="158">
                  <c:v>1928</c:v>
                </c:pt>
                <c:pt idx="159">
                  <c:v>1929</c:v>
                </c:pt>
                <c:pt idx="160">
                  <c:v>1930</c:v>
                </c:pt>
                <c:pt idx="161">
                  <c:v>1931</c:v>
                </c:pt>
                <c:pt idx="162">
                  <c:v>1932</c:v>
                </c:pt>
                <c:pt idx="163">
                  <c:v>1933</c:v>
                </c:pt>
                <c:pt idx="164">
                  <c:v>1934</c:v>
                </c:pt>
                <c:pt idx="165">
                  <c:v>1935</c:v>
                </c:pt>
                <c:pt idx="166">
                  <c:v>1936</c:v>
                </c:pt>
                <c:pt idx="167">
                  <c:v>1937</c:v>
                </c:pt>
                <c:pt idx="168">
                  <c:v>1938</c:v>
                </c:pt>
                <c:pt idx="169">
                  <c:v>1939</c:v>
                </c:pt>
                <c:pt idx="170">
                  <c:v>1940</c:v>
                </c:pt>
                <c:pt idx="171">
                  <c:v>1941</c:v>
                </c:pt>
                <c:pt idx="172">
                  <c:v>1942</c:v>
                </c:pt>
                <c:pt idx="173">
                  <c:v>1943</c:v>
                </c:pt>
                <c:pt idx="174">
                  <c:v>1944</c:v>
                </c:pt>
                <c:pt idx="175">
                  <c:v>1945</c:v>
                </c:pt>
                <c:pt idx="176">
                  <c:v>1946</c:v>
                </c:pt>
                <c:pt idx="177">
                  <c:v>1947</c:v>
                </c:pt>
                <c:pt idx="178">
                  <c:v>1948</c:v>
                </c:pt>
                <c:pt idx="179">
                  <c:v>1949</c:v>
                </c:pt>
                <c:pt idx="180">
                  <c:v>1950</c:v>
                </c:pt>
                <c:pt idx="181">
                  <c:v>1951</c:v>
                </c:pt>
                <c:pt idx="182">
                  <c:v>1952</c:v>
                </c:pt>
                <c:pt idx="183">
                  <c:v>1953</c:v>
                </c:pt>
                <c:pt idx="184">
                  <c:v>1954</c:v>
                </c:pt>
                <c:pt idx="185">
                  <c:v>1955</c:v>
                </c:pt>
                <c:pt idx="186">
                  <c:v>1956</c:v>
                </c:pt>
                <c:pt idx="187">
                  <c:v>1957</c:v>
                </c:pt>
                <c:pt idx="188">
                  <c:v>1958</c:v>
                </c:pt>
                <c:pt idx="189">
                  <c:v>1959</c:v>
                </c:pt>
                <c:pt idx="190">
                  <c:v>1960</c:v>
                </c:pt>
                <c:pt idx="191">
                  <c:v>1961</c:v>
                </c:pt>
                <c:pt idx="192">
                  <c:v>1962</c:v>
                </c:pt>
                <c:pt idx="193">
                  <c:v>1963</c:v>
                </c:pt>
                <c:pt idx="194">
                  <c:v>1964</c:v>
                </c:pt>
                <c:pt idx="195">
                  <c:v>1965</c:v>
                </c:pt>
                <c:pt idx="196">
                  <c:v>1966</c:v>
                </c:pt>
                <c:pt idx="197">
                  <c:v>1967</c:v>
                </c:pt>
                <c:pt idx="198">
                  <c:v>1968</c:v>
                </c:pt>
                <c:pt idx="199">
                  <c:v>1969</c:v>
                </c:pt>
                <c:pt idx="200">
                  <c:v>1970</c:v>
                </c:pt>
                <c:pt idx="201">
                  <c:v>1971</c:v>
                </c:pt>
                <c:pt idx="202">
                  <c:v>1972</c:v>
                </c:pt>
                <c:pt idx="203">
                  <c:v>1973</c:v>
                </c:pt>
                <c:pt idx="204">
                  <c:v>1974</c:v>
                </c:pt>
                <c:pt idx="205">
                  <c:v>1975</c:v>
                </c:pt>
                <c:pt idx="206">
                  <c:v>1976</c:v>
                </c:pt>
                <c:pt idx="207">
                  <c:v>1977</c:v>
                </c:pt>
                <c:pt idx="208">
                  <c:v>1978</c:v>
                </c:pt>
                <c:pt idx="209">
                  <c:v>1979</c:v>
                </c:pt>
                <c:pt idx="210">
                  <c:v>1980</c:v>
                </c:pt>
                <c:pt idx="211">
                  <c:v>1981</c:v>
                </c:pt>
                <c:pt idx="212">
                  <c:v>1982</c:v>
                </c:pt>
                <c:pt idx="213">
                  <c:v>1983</c:v>
                </c:pt>
                <c:pt idx="214">
                  <c:v>1984</c:v>
                </c:pt>
                <c:pt idx="215">
                  <c:v>1985</c:v>
                </c:pt>
                <c:pt idx="216">
                  <c:v>1986</c:v>
                </c:pt>
                <c:pt idx="217">
                  <c:v>1987</c:v>
                </c:pt>
                <c:pt idx="218">
                  <c:v>1988</c:v>
                </c:pt>
                <c:pt idx="219">
                  <c:v>1989</c:v>
                </c:pt>
                <c:pt idx="220">
                  <c:v>1990</c:v>
                </c:pt>
                <c:pt idx="221">
                  <c:v>1991</c:v>
                </c:pt>
                <c:pt idx="222">
                  <c:v>1992</c:v>
                </c:pt>
                <c:pt idx="223">
                  <c:v>1993</c:v>
                </c:pt>
                <c:pt idx="224">
                  <c:v>1994</c:v>
                </c:pt>
                <c:pt idx="225">
                  <c:v>1995</c:v>
                </c:pt>
                <c:pt idx="226">
                  <c:v>1996</c:v>
                </c:pt>
                <c:pt idx="227">
                  <c:v>1997</c:v>
                </c:pt>
                <c:pt idx="228">
                  <c:v>1998</c:v>
                </c:pt>
                <c:pt idx="229">
                  <c:v>1999</c:v>
                </c:pt>
                <c:pt idx="230">
                  <c:v>2000</c:v>
                </c:pt>
                <c:pt idx="231">
                  <c:v>2001</c:v>
                </c:pt>
                <c:pt idx="232">
                  <c:v>2002</c:v>
                </c:pt>
                <c:pt idx="233">
                  <c:v>2003</c:v>
                </c:pt>
                <c:pt idx="234">
                  <c:v>2004</c:v>
                </c:pt>
                <c:pt idx="235">
                  <c:v>2005</c:v>
                </c:pt>
                <c:pt idx="236">
                  <c:v>2006</c:v>
                </c:pt>
                <c:pt idx="237">
                  <c:v>2007</c:v>
                </c:pt>
                <c:pt idx="238">
                  <c:v>2008</c:v>
                </c:pt>
                <c:pt idx="239">
                  <c:v>2009</c:v>
                </c:pt>
                <c:pt idx="240">
                  <c:v>2010</c:v>
                </c:pt>
                <c:pt idx="241">
                  <c:v>2011</c:v>
                </c:pt>
                <c:pt idx="242">
                  <c:v>2012</c:v>
                </c:pt>
                <c:pt idx="243">
                  <c:v>2013</c:v>
                </c:pt>
                <c:pt idx="244">
                  <c:v>2014</c:v>
                </c:pt>
                <c:pt idx="245">
                  <c:v>2015</c:v>
                </c:pt>
                <c:pt idx="246">
                  <c:v>2016</c:v>
                </c:pt>
                <c:pt idx="247">
                  <c:v>2017</c:v>
                </c:pt>
                <c:pt idx="248">
                  <c:v>2018</c:v>
                </c:pt>
                <c:pt idx="249">
                  <c:v>2019</c:v>
                </c:pt>
                <c:pt idx="250">
                  <c:v>2020</c:v>
                </c:pt>
              </c:numCache>
            </c:numRef>
          </c:cat>
          <c:val>
            <c:numRef>
              <c:f>'Main Sheet'!$B$99:$B$349</c:f>
              <c:numCache>
                <c:formatCode>General</c:formatCode>
                <c:ptCount val="2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1</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1</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1</c:v>
                </c:pt>
                <c:pt idx="88">
                  <c:v>0</c:v>
                </c:pt>
                <c:pt idx="89">
                  <c:v>0</c:v>
                </c:pt>
                <c:pt idx="90">
                  <c:v>0</c:v>
                </c:pt>
                <c:pt idx="91">
                  <c:v>1</c:v>
                </c:pt>
                <c:pt idx="92">
                  <c:v>1</c:v>
                </c:pt>
                <c:pt idx="93">
                  <c:v>0</c:v>
                </c:pt>
                <c:pt idx="94">
                  <c:v>1</c:v>
                </c:pt>
                <c:pt idx="95">
                  <c:v>0</c:v>
                </c:pt>
                <c:pt idx="96">
                  <c:v>1</c:v>
                </c:pt>
                <c:pt idx="97">
                  <c:v>1</c:v>
                </c:pt>
                <c:pt idx="98">
                  <c:v>0</c:v>
                </c:pt>
                <c:pt idx="99">
                  <c:v>0</c:v>
                </c:pt>
                <c:pt idx="100">
                  <c:v>1</c:v>
                </c:pt>
                <c:pt idx="101">
                  <c:v>1</c:v>
                </c:pt>
                <c:pt idx="102">
                  <c:v>0</c:v>
                </c:pt>
                <c:pt idx="103">
                  <c:v>0</c:v>
                </c:pt>
                <c:pt idx="104">
                  <c:v>0</c:v>
                </c:pt>
                <c:pt idx="105">
                  <c:v>0</c:v>
                </c:pt>
                <c:pt idx="106">
                  <c:v>0</c:v>
                </c:pt>
                <c:pt idx="107">
                  <c:v>1</c:v>
                </c:pt>
                <c:pt idx="108">
                  <c:v>0</c:v>
                </c:pt>
                <c:pt idx="109">
                  <c:v>0</c:v>
                </c:pt>
                <c:pt idx="110">
                  <c:v>0</c:v>
                </c:pt>
                <c:pt idx="111">
                  <c:v>0</c:v>
                </c:pt>
                <c:pt idx="112">
                  <c:v>0</c:v>
                </c:pt>
                <c:pt idx="113">
                  <c:v>0</c:v>
                </c:pt>
                <c:pt idx="114">
                  <c:v>0</c:v>
                </c:pt>
                <c:pt idx="115">
                  <c:v>0</c:v>
                </c:pt>
                <c:pt idx="116">
                  <c:v>1</c:v>
                </c:pt>
                <c:pt idx="117">
                  <c:v>0</c:v>
                </c:pt>
                <c:pt idx="118">
                  <c:v>0</c:v>
                </c:pt>
                <c:pt idx="119">
                  <c:v>1</c:v>
                </c:pt>
                <c:pt idx="120">
                  <c:v>0</c:v>
                </c:pt>
                <c:pt idx="121">
                  <c:v>0</c:v>
                </c:pt>
                <c:pt idx="122">
                  <c:v>2</c:v>
                </c:pt>
                <c:pt idx="123">
                  <c:v>0</c:v>
                </c:pt>
                <c:pt idx="124">
                  <c:v>0</c:v>
                </c:pt>
                <c:pt idx="125">
                  <c:v>0</c:v>
                </c:pt>
                <c:pt idx="126">
                  <c:v>0</c:v>
                </c:pt>
                <c:pt idx="127">
                  <c:v>0</c:v>
                </c:pt>
                <c:pt idx="128">
                  <c:v>1</c:v>
                </c:pt>
                <c:pt idx="129">
                  <c:v>1</c:v>
                </c:pt>
                <c:pt idx="130">
                  <c:v>2</c:v>
                </c:pt>
                <c:pt idx="131">
                  <c:v>1</c:v>
                </c:pt>
                <c:pt idx="132">
                  <c:v>1</c:v>
                </c:pt>
                <c:pt idx="133">
                  <c:v>1</c:v>
                </c:pt>
                <c:pt idx="134">
                  <c:v>3</c:v>
                </c:pt>
                <c:pt idx="135">
                  <c:v>0</c:v>
                </c:pt>
                <c:pt idx="136">
                  <c:v>0</c:v>
                </c:pt>
                <c:pt idx="137">
                  <c:v>0</c:v>
                </c:pt>
                <c:pt idx="138">
                  <c:v>0</c:v>
                </c:pt>
                <c:pt idx="139">
                  <c:v>0</c:v>
                </c:pt>
                <c:pt idx="140">
                  <c:v>0</c:v>
                </c:pt>
                <c:pt idx="141">
                  <c:v>0</c:v>
                </c:pt>
                <c:pt idx="142">
                  <c:v>2</c:v>
                </c:pt>
                <c:pt idx="143">
                  <c:v>3</c:v>
                </c:pt>
                <c:pt idx="144">
                  <c:v>1</c:v>
                </c:pt>
                <c:pt idx="145">
                  <c:v>0</c:v>
                </c:pt>
                <c:pt idx="146">
                  <c:v>0</c:v>
                </c:pt>
                <c:pt idx="147">
                  <c:v>1</c:v>
                </c:pt>
                <c:pt idx="148">
                  <c:v>0</c:v>
                </c:pt>
                <c:pt idx="149">
                  <c:v>2</c:v>
                </c:pt>
                <c:pt idx="150">
                  <c:v>3</c:v>
                </c:pt>
                <c:pt idx="151">
                  <c:v>2</c:v>
                </c:pt>
                <c:pt idx="152">
                  <c:v>1</c:v>
                </c:pt>
                <c:pt idx="153">
                  <c:v>1</c:v>
                </c:pt>
                <c:pt idx="154">
                  <c:v>1</c:v>
                </c:pt>
                <c:pt idx="155">
                  <c:v>0</c:v>
                </c:pt>
                <c:pt idx="156">
                  <c:v>0</c:v>
                </c:pt>
                <c:pt idx="157">
                  <c:v>0</c:v>
                </c:pt>
                <c:pt idx="158">
                  <c:v>0</c:v>
                </c:pt>
                <c:pt idx="159">
                  <c:v>0</c:v>
                </c:pt>
                <c:pt idx="160">
                  <c:v>1</c:v>
                </c:pt>
                <c:pt idx="161">
                  <c:v>3</c:v>
                </c:pt>
                <c:pt idx="162">
                  <c:v>2</c:v>
                </c:pt>
                <c:pt idx="163">
                  <c:v>3</c:v>
                </c:pt>
                <c:pt idx="164">
                  <c:v>4</c:v>
                </c:pt>
                <c:pt idx="165">
                  <c:v>3</c:v>
                </c:pt>
                <c:pt idx="166">
                  <c:v>1</c:v>
                </c:pt>
                <c:pt idx="167">
                  <c:v>1</c:v>
                </c:pt>
                <c:pt idx="168">
                  <c:v>2</c:v>
                </c:pt>
                <c:pt idx="169">
                  <c:v>1</c:v>
                </c:pt>
                <c:pt idx="170">
                  <c:v>1</c:v>
                </c:pt>
                <c:pt idx="171">
                  <c:v>1</c:v>
                </c:pt>
                <c:pt idx="172">
                  <c:v>0</c:v>
                </c:pt>
                <c:pt idx="173">
                  <c:v>1</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1</c:v>
                </c:pt>
                <c:pt idx="190">
                  <c:v>0</c:v>
                </c:pt>
                <c:pt idx="191">
                  <c:v>0</c:v>
                </c:pt>
                <c:pt idx="192">
                  <c:v>0</c:v>
                </c:pt>
                <c:pt idx="193">
                  <c:v>1</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numCache>
            </c:numRef>
          </c:val>
          <c:extLst>
            <c:ext xmlns:c16="http://schemas.microsoft.com/office/drawing/2014/chart" uri="{C3380CC4-5D6E-409C-BE32-E72D297353CC}">
              <c16:uniqueId val="{00000000-B021-4567-9935-24C68AE41892}"/>
            </c:ext>
          </c:extLst>
        </c:ser>
        <c:dLbls>
          <c:showLegendKey val="0"/>
          <c:showVal val="0"/>
          <c:showCatName val="0"/>
          <c:showSerName val="0"/>
          <c:showPercent val="0"/>
          <c:showBubbleSize val="0"/>
        </c:dLbls>
        <c:axId val="673546200"/>
        <c:axId val="673546856"/>
      </c:areaChart>
      <c:catAx>
        <c:axId val="67354620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3546856"/>
        <c:crosses val="autoZero"/>
        <c:auto val="1"/>
        <c:lblAlgn val="ctr"/>
        <c:lblOffset val="100"/>
        <c:tickLblSkip val="10"/>
        <c:tickMarkSkip val="10"/>
        <c:noMultiLvlLbl val="0"/>
      </c:catAx>
      <c:valAx>
        <c:axId val="67354685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3546200"/>
        <c:crosses val="autoZero"/>
        <c:crossBetween val="midCat"/>
        <c:majorUnit val="1"/>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601662</xdr:colOff>
      <xdr:row>85</xdr:row>
      <xdr:rowOff>46037</xdr:rowOff>
    </xdr:from>
    <xdr:to>
      <xdr:col>7</xdr:col>
      <xdr:colOff>1085851</xdr:colOff>
      <xdr:row>101</xdr:row>
      <xdr:rowOff>12701</xdr:rowOff>
    </xdr:to>
    <xdr:graphicFrame macro="">
      <xdr:nvGraphicFramePr>
        <xdr:cNvPr id="4" name="Chart 3">
          <a:extLst>
            <a:ext uri="{FF2B5EF4-FFF2-40B4-BE49-F238E27FC236}">
              <a16:creationId xmlns:a16="http://schemas.microsoft.com/office/drawing/2014/main" id="{5884E6E8-589C-40BD-96F9-01BD0B3974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1787525</xdr:colOff>
      <xdr:row>85</xdr:row>
      <xdr:rowOff>93662</xdr:rowOff>
    </xdr:from>
    <xdr:to>
      <xdr:col>10</xdr:col>
      <xdr:colOff>508000</xdr:colOff>
      <xdr:row>104</xdr:row>
      <xdr:rowOff>50800</xdr:rowOff>
    </xdr:to>
    <xdr:graphicFrame macro="">
      <xdr:nvGraphicFramePr>
        <xdr:cNvPr id="5" name="Chart 4">
          <a:extLst>
            <a:ext uri="{FF2B5EF4-FFF2-40B4-BE49-F238E27FC236}">
              <a16:creationId xmlns:a16="http://schemas.microsoft.com/office/drawing/2014/main" id="{44D4338A-D530-46CB-B660-40BA6D2AD7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590543</xdr:colOff>
      <xdr:row>70</xdr:row>
      <xdr:rowOff>6350</xdr:rowOff>
    </xdr:from>
    <xdr:to>
      <xdr:col>9</xdr:col>
      <xdr:colOff>1612893</xdr:colOff>
      <xdr:row>84</xdr:row>
      <xdr:rowOff>88900</xdr:rowOff>
    </xdr:to>
    <xdr:graphicFrame macro="">
      <xdr:nvGraphicFramePr>
        <xdr:cNvPr id="6" name="Chart 5">
          <a:extLst>
            <a:ext uri="{FF2B5EF4-FFF2-40B4-BE49-F238E27FC236}">
              <a16:creationId xmlns:a16="http://schemas.microsoft.com/office/drawing/2014/main" id="{74BDDFEE-0027-49EA-B297-9957A21DB6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0.37292</cdr:x>
      <cdr:y>0.31548</cdr:y>
    </cdr:from>
    <cdr:to>
      <cdr:x>0.47292</cdr:x>
      <cdr:y>0.60119</cdr:y>
    </cdr:to>
    <cdr:sp macro="" textlink="">
      <cdr:nvSpPr>
        <cdr:cNvPr id="4" name="TextBox 3">
          <a:extLst xmlns:a="http://schemas.openxmlformats.org/drawingml/2006/main">
            <a:ext uri="{FF2B5EF4-FFF2-40B4-BE49-F238E27FC236}">
              <a16:creationId xmlns:a16="http://schemas.microsoft.com/office/drawing/2014/main" id="{2E78E474-ABAA-4FC6-8A05-9FEADB3B1156}"/>
            </a:ext>
          </a:extLst>
        </cdr:cNvPr>
        <cdr:cNvSpPr txBox="1"/>
      </cdr:nvSpPr>
      <cdr:spPr>
        <a:xfrm xmlns:a="http://schemas.openxmlformats.org/drawingml/2006/main">
          <a:off x="3409956" y="100964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persons/person.xml><?xml version="1.0" encoding="utf-8"?>
<personList xmlns="http://schemas.microsoft.com/office/spreadsheetml/2018/threadedcomments" xmlns:x="http://schemas.openxmlformats.org/spreadsheetml/2006/main">
  <person displayName="Stephanie Sykes" id="{3B4E8C12-71B9-43AA-B334-CE1E10E9D308}" userId="Stephanie Sykes" providerId="None"/>
  <person displayName="Joseph Nunn" id="{8CFAEA7D-BB23-4AFC-B3C6-E26F5A19FD48}" userId="S::nunnj@brennan.law.nyu.edu::e4657100-1b0a-48dd-9d21-001eecc945d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CB6647F-BC58-45A5-8621-4358F35E5E59}" name="Table3" displayName="Table3" ref="A1:P69" totalsRowShown="0" headerRowDxfId="17" dataDxfId="16">
  <autoFilter ref="A1:P69" xr:uid="{4A1B86E5-2E19-48DF-9EC4-E35873FAC4F2}"/>
  <tableColumns count="16">
    <tableColumn id="1" xr3:uid="{AF7F22AC-7932-40DF-9CEA-70CBD42CB7BA}" name="Covered area" dataDxfId="15"/>
    <tableColumn id="2" xr3:uid="{ED92183D-FF60-4734-A64D-1FD69593D7A3}" name="State or federal" dataDxfId="14"/>
    <tableColumn id="15" xr3:uid="{8B1E54FF-888B-4674-9E91-9F030F78F05D}" name="Start year" dataDxfId="13"/>
    <tableColumn id="3" xr3:uid="{390AE27E-1BD8-4594-B46D-F8AB85061EF9}" name="Start date" dataDxfId="12"/>
    <tableColumn id="4" xr3:uid="{9EB072AF-11B0-41F8-95C6-E6B041F3E2AD}" name="End date" dataDxfId="11"/>
    <tableColumn id="5" xr3:uid="{FCEF4742-03C4-489A-B961-6D29AF1FC5F8}" name="Duration" dataDxfId="10"/>
    <tableColumn id="6" xr3:uid="{B04E9382-AA7B-4016-A23D-AFC7CC03ECC0}" name="Precipitating event" dataDxfId="9"/>
    <tableColumn id="12" xr3:uid="{07E4C42A-A024-48AF-A833-DE37942FC464}" name="Precipitating event type" dataDxfId="8"/>
    <tableColumn id="7" xr3:uid="{874D572B-C378-408B-9182-CC594E42CF73}" name="Declaring authority" dataDxfId="7"/>
    <tableColumn id="13" xr3:uid="{51AE13DF-946A-4C0E-B85B-F1E40AC66810}" name="Position of declaring authority" dataDxfId="6"/>
    <tableColumn id="8" xr3:uid="{8581EC19-4902-4E4D-9029-39AD0AD803B9}" name="Terminating authority" dataDxfId="5"/>
    <tableColumn id="9" xr3:uid="{C6FE7D3E-AD73-479E-A346-511B266411DF}" name="Relevant presidential proclamations or executive orders" dataDxfId="4"/>
    <tableColumn id="18" xr3:uid="{5C430E47-01FC-43FC-9EB5-61895BC8B77C}" name="Civilians tried by military tribunal?" dataDxfId="3"/>
    <tableColumn id="10" xr3:uid="{FF6BFA73-AF10-4303-B87D-A9A26305350C}" name="Related litigation" dataDxfId="2"/>
    <tableColumn id="16" xr3:uid="{FE9A09F6-B97E-4FE3-926D-12900330B84E}" name="Notes" dataDxfId="1"/>
    <tableColumn id="11" xr3:uid="{678679E6-571F-4103-B82C-08C1D249BB7A}" name="Source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8" dT="2020-08-04T16:39:15.53" personId="{3B4E8C12-71B9-43AA-B334-CE1E10E9D308}" id="{59DC6E54-4635-4B9C-90BD-E62C218A8E63}">
    <text>"in re" is in Merriam-Webster, so doesn't technically need to be italicized.</text>
  </threadedComment>
  <threadedComment ref="N18" dT="2020-08-05T19:07:58.43" personId="{8CFAEA7D-BB23-4AFC-B3C6-E26F5A19FD48}" id="{015DBA1C-944F-4DCC-831A-6CA5CEF05329}" parentId="{59DC6E54-4635-4B9C-90BD-E62C218A8E63}">
    <text>Got it</text>
  </threadedComment>
  <threadedComment ref="N20" dT="2020-08-04T20:28:58.27" personId="{3B4E8C12-71B9-43AA-B334-CE1E10E9D308}" id="{587E8F4D-DFAF-48F4-B44F-A778E691483D}">
    <text>I deleted "were" so as not to be a complete sentence requiring a period (for parallelism)</text>
  </threadedComment>
  <threadedComment ref="N20" dT="2020-08-05T19:06:40.28" personId="{8CFAEA7D-BB23-4AFC-B3C6-E26F5A19FD48}" id="{909A88E4-659F-45B5-A0D0-94DB404978E5}" parentId="{587E8F4D-DFAF-48F4-B44F-A778E691483D}">
    <text>Sounds good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867C-90E8-432E-A516-6A2A4E00F469}">
  <sheetPr>
    <pageSetUpPr fitToPage="1"/>
  </sheetPr>
  <dimension ref="A1:X350"/>
  <sheetViews>
    <sheetView tabSelected="1" zoomScale="80" zoomScaleNormal="80" workbookViewId="0">
      <selection activeCell="A29" sqref="A29"/>
    </sheetView>
  </sheetViews>
  <sheetFormatPr baseColWidth="10" defaultColWidth="9.1640625" defaultRowHeight="16"/>
  <cols>
    <col min="1" max="1" width="29.5" style="11" customWidth="1"/>
    <col min="2" max="2" width="11.83203125" style="11" customWidth="1"/>
    <col min="3" max="3" width="8.1640625" style="22" customWidth="1"/>
    <col min="4" max="4" width="20.83203125" style="22" customWidth="1"/>
    <col min="5" max="5" width="20.83203125" style="11" customWidth="1"/>
    <col min="6" max="6" width="14.6640625" style="11" customWidth="1"/>
    <col min="7" max="7" width="33" style="11" customWidth="1"/>
    <col min="8" max="8" width="24.5" style="4" customWidth="1"/>
    <col min="9" max="11" width="24.5" style="11" customWidth="1"/>
    <col min="12" max="12" width="24" style="11" customWidth="1"/>
    <col min="13" max="13" width="19.5" style="11" customWidth="1"/>
    <col min="14" max="14" width="43.5" style="11" customWidth="1"/>
    <col min="15" max="15" width="68.5" style="11" customWidth="1"/>
    <col min="16" max="16" width="76.5" style="11" customWidth="1"/>
    <col min="17" max="16384" width="9.1640625" style="11"/>
  </cols>
  <sheetData>
    <row r="1" spans="1:16" ht="51">
      <c r="A1" s="24" t="s">
        <v>287</v>
      </c>
      <c r="B1" s="24" t="s">
        <v>288</v>
      </c>
      <c r="C1" s="24" t="s">
        <v>289</v>
      </c>
      <c r="D1" s="24" t="s">
        <v>290</v>
      </c>
      <c r="E1" s="24" t="s">
        <v>291</v>
      </c>
      <c r="F1" s="23" t="s">
        <v>0</v>
      </c>
      <c r="G1" s="45" t="s">
        <v>292</v>
      </c>
      <c r="H1" s="46" t="s">
        <v>293</v>
      </c>
      <c r="I1" s="24" t="s">
        <v>294</v>
      </c>
      <c r="J1" s="23" t="s">
        <v>1</v>
      </c>
      <c r="K1" s="24" t="s">
        <v>295</v>
      </c>
      <c r="L1" s="24" t="s">
        <v>296</v>
      </c>
      <c r="M1" s="23" t="s">
        <v>2</v>
      </c>
      <c r="N1" s="24" t="s">
        <v>297</v>
      </c>
      <c r="O1" s="23" t="s">
        <v>3</v>
      </c>
      <c r="P1" s="23" t="s">
        <v>4</v>
      </c>
    </row>
    <row r="2" spans="1:16" ht="68">
      <c r="A2" s="1" t="s">
        <v>5</v>
      </c>
      <c r="B2" s="4" t="s">
        <v>6</v>
      </c>
      <c r="C2" s="4">
        <v>1814</v>
      </c>
      <c r="D2" s="15" t="s">
        <v>7</v>
      </c>
      <c r="E2" s="15" t="s">
        <v>8</v>
      </c>
      <c r="F2" s="11" t="s">
        <v>9</v>
      </c>
      <c r="G2" s="4" t="s">
        <v>10</v>
      </c>
      <c r="H2" s="4" t="s">
        <v>11</v>
      </c>
      <c r="I2" s="11" t="s">
        <v>12</v>
      </c>
      <c r="J2" s="22" t="s">
        <v>414</v>
      </c>
      <c r="K2" s="11" t="s">
        <v>12</v>
      </c>
      <c r="L2" s="11" t="s">
        <v>13</v>
      </c>
      <c r="M2" s="11" t="s">
        <v>14</v>
      </c>
      <c r="N2" s="22" t="s">
        <v>303</v>
      </c>
      <c r="O2" s="11" t="s">
        <v>269</v>
      </c>
      <c r="P2" s="22" t="s">
        <v>304</v>
      </c>
    </row>
    <row r="3" spans="1:16" ht="51">
      <c r="A3" s="1" t="s">
        <v>15</v>
      </c>
      <c r="B3" s="4" t="s">
        <v>16</v>
      </c>
      <c r="C3" s="4">
        <v>1842</v>
      </c>
      <c r="D3" s="15" t="s">
        <v>17</v>
      </c>
      <c r="E3" s="15" t="s">
        <v>18</v>
      </c>
      <c r="F3" s="11" t="s">
        <v>19</v>
      </c>
      <c r="G3" s="4" t="s">
        <v>20</v>
      </c>
      <c r="H3" s="4" t="s">
        <v>21</v>
      </c>
      <c r="I3" s="22" t="s">
        <v>305</v>
      </c>
      <c r="J3" s="22" t="s">
        <v>306</v>
      </c>
      <c r="K3" s="11" t="s">
        <v>22</v>
      </c>
      <c r="L3" s="11" t="s">
        <v>13</v>
      </c>
      <c r="M3" s="11" t="s">
        <v>23</v>
      </c>
      <c r="N3" s="11" t="s">
        <v>243</v>
      </c>
      <c r="O3" s="22" t="s">
        <v>307</v>
      </c>
      <c r="P3" s="22" t="s">
        <v>308</v>
      </c>
    </row>
    <row r="4" spans="1:16" ht="102">
      <c r="A4" s="1" t="s">
        <v>24</v>
      </c>
      <c r="B4" s="4" t="s">
        <v>22</v>
      </c>
      <c r="C4" s="4">
        <v>1857</v>
      </c>
      <c r="D4" s="15" t="s">
        <v>25</v>
      </c>
      <c r="E4" s="15" t="s">
        <v>26</v>
      </c>
      <c r="F4" s="11" t="s">
        <v>27</v>
      </c>
      <c r="G4" s="4" t="s">
        <v>28</v>
      </c>
      <c r="H4" s="4" t="s">
        <v>21</v>
      </c>
      <c r="I4" s="11" t="s">
        <v>29</v>
      </c>
      <c r="J4" s="22" t="s">
        <v>309</v>
      </c>
      <c r="K4" s="11" t="s">
        <v>22</v>
      </c>
      <c r="L4" s="11" t="s">
        <v>13</v>
      </c>
      <c r="M4" s="11" t="s">
        <v>23</v>
      </c>
      <c r="O4" s="22" t="s">
        <v>310</v>
      </c>
      <c r="P4" s="22" t="s">
        <v>311</v>
      </c>
    </row>
    <row r="5" spans="1:16" ht="162" customHeight="1">
      <c r="A5" s="1" t="s">
        <v>30</v>
      </c>
      <c r="B5" s="4" t="s">
        <v>6</v>
      </c>
      <c r="C5" s="4">
        <v>1861</v>
      </c>
      <c r="D5" s="15" t="s">
        <v>31</v>
      </c>
      <c r="E5" s="15" t="s">
        <v>32</v>
      </c>
      <c r="F5" s="11" t="s">
        <v>33</v>
      </c>
      <c r="G5" s="4" t="s">
        <v>276</v>
      </c>
      <c r="H5" s="4" t="s">
        <v>21</v>
      </c>
      <c r="I5" s="11" t="s">
        <v>34</v>
      </c>
      <c r="J5" s="22" t="s">
        <v>414</v>
      </c>
      <c r="K5" s="11" t="s">
        <v>35</v>
      </c>
      <c r="L5" s="11" t="s">
        <v>13</v>
      </c>
      <c r="M5" s="11" t="s">
        <v>36</v>
      </c>
      <c r="N5" s="11" t="s">
        <v>244</v>
      </c>
      <c r="O5" s="22" t="s">
        <v>312</v>
      </c>
      <c r="P5" s="22" t="s">
        <v>313</v>
      </c>
    </row>
    <row r="6" spans="1:16" ht="85">
      <c r="A6" s="1" t="s">
        <v>37</v>
      </c>
      <c r="B6" s="4" t="s">
        <v>6</v>
      </c>
      <c r="C6" s="4">
        <v>1862</v>
      </c>
      <c r="D6" s="15" t="s">
        <v>38</v>
      </c>
      <c r="E6" s="15" t="s">
        <v>39</v>
      </c>
      <c r="F6" s="11" t="s">
        <v>33</v>
      </c>
      <c r="G6" s="4" t="s">
        <v>40</v>
      </c>
      <c r="H6" s="4" t="s">
        <v>21</v>
      </c>
      <c r="I6" s="11" t="s">
        <v>41</v>
      </c>
      <c r="J6" s="22" t="s">
        <v>42</v>
      </c>
      <c r="K6" s="11" t="s">
        <v>43</v>
      </c>
      <c r="L6" s="11" t="s">
        <v>44</v>
      </c>
      <c r="M6" s="11" t="s">
        <v>14</v>
      </c>
      <c r="N6" s="11" t="s">
        <v>245</v>
      </c>
      <c r="O6" s="11" t="s">
        <v>45</v>
      </c>
      <c r="P6" s="22" t="s">
        <v>314</v>
      </c>
    </row>
    <row r="7" spans="1:16" ht="51">
      <c r="A7" s="1" t="s">
        <v>46</v>
      </c>
      <c r="B7" s="4" t="s">
        <v>6</v>
      </c>
      <c r="C7" s="4">
        <v>1864</v>
      </c>
      <c r="D7" s="15" t="s">
        <v>47</v>
      </c>
      <c r="E7" s="15" t="s">
        <v>48</v>
      </c>
      <c r="F7" s="11" t="s">
        <v>49</v>
      </c>
      <c r="G7" s="4" t="s">
        <v>40</v>
      </c>
      <c r="H7" s="4" t="s">
        <v>21</v>
      </c>
      <c r="I7" s="11" t="s">
        <v>41</v>
      </c>
      <c r="J7" s="22" t="s">
        <v>42</v>
      </c>
      <c r="K7" s="11" t="s">
        <v>43</v>
      </c>
      <c r="L7" s="22" t="s">
        <v>315</v>
      </c>
      <c r="M7" s="11" t="s">
        <v>36</v>
      </c>
      <c r="P7" s="22" t="s">
        <v>316</v>
      </c>
    </row>
    <row r="8" spans="1:16" ht="187">
      <c r="A8" s="1" t="s">
        <v>5</v>
      </c>
      <c r="B8" s="4" t="s">
        <v>6</v>
      </c>
      <c r="C8" s="4">
        <v>1866</v>
      </c>
      <c r="D8" s="15" t="s">
        <v>50</v>
      </c>
      <c r="E8" s="15" t="s">
        <v>22</v>
      </c>
      <c r="F8" s="11" t="s">
        <v>36</v>
      </c>
      <c r="G8" s="4" t="s">
        <v>51</v>
      </c>
      <c r="H8" s="4" t="s">
        <v>52</v>
      </c>
      <c r="I8" s="11" t="s">
        <v>22</v>
      </c>
      <c r="J8" s="22" t="s">
        <v>414</v>
      </c>
      <c r="K8" s="11" t="s">
        <v>22</v>
      </c>
      <c r="L8" s="11" t="s">
        <v>13</v>
      </c>
      <c r="M8" s="11" t="s">
        <v>36</v>
      </c>
      <c r="O8" s="22" t="s">
        <v>317</v>
      </c>
      <c r="P8" s="48" t="s">
        <v>318</v>
      </c>
    </row>
    <row r="9" spans="1:16" ht="68">
      <c r="A9" s="1" t="s">
        <v>53</v>
      </c>
      <c r="B9" s="4" t="s">
        <v>6</v>
      </c>
      <c r="C9" s="4">
        <v>1867</v>
      </c>
      <c r="D9" s="15" t="s">
        <v>54</v>
      </c>
      <c r="E9" s="15" t="s">
        <v>55</v>
      </c>
      <c r="F9" s="11" t="s">
        <v>56</v>
      </c>
      <c r="G9" s="4" t="s">
        <v>57</v>
      </c>
      <c r="H9" s="4" t="s">
        <v>58</v>
      </c>
      <c r="I9" s="11" t="s">
        <v>59</v>
      </c>
      <c r="J9" s="22" t="s">
        <v>60</v>
      </c>
      <c r="K9" s="11" t="s">
        <v>22</v>
      </c>
      <c r="L9" s="11" t="s">
        <v>13</v>
      </c>
      <c r="M9" s="11" t="s">
        <v>14</v>
      </c>
      <c r="N9" s="11" t="s">
        <v>257</v>
      </c>
      <c r="O9" s="22" t="s">
        <v>319</v>
      </c>
      <c r="P9" s="22" t="s">
        <v>320</v>
      </c>
    </row>
    <row r="10" spans="1:16" ht="34">
      <c r="A10" s="47" t="s">
        <v>298</v>
      </c>
      <c r="B10" s="4" t="s">
        <v>16</v>
      </c>
      <c r="C10" s="4">
        <v>1870</v>
      </c>
      <c r="D10" s="15" t="s">
        <v>61</v>
      </c>
      <c r="E10" s="15" t="s">
        <v>62</v>
      </c>
      <c r="F10" s="11" t="s">
        <v>63</v>
      </c>
      <c r="G10" s="4" t="s">
        <v>64</v>
      </c>
      <c r="H10" s="4" t="s">
        <v>21</v>
      </c>
      <c r="I10" s="11" t="s">
        <v>65</v>
      </c>
      <c r="J10" s="22" t="s">
        <v>282</v>
      </c>
      <c r="K10" s="11" t="s">
        <v>65</v>
      </c>
      <c r="L10" s="11" t="s">
        <v>13</v>
      </c>
      <c r="M10" s="11" t="s">
        <v>36</v>
      </c>
      <c r="P10" s="11" t="s">
        <v>253</v>
      </c>
    </row>
    <row r="11" spans="1:16" ht="119">
      <c r="A11" s="1" t="s">
        <v>66</v>
      </c>
      <c r="B11" s="4" t="s">
        <v>16</v>
      </c>
      <c r="C11" s="4">
        <v>1871</v>
      </c>
      <c r="D11" s="15" t="s">
        <v>67</v>
      </c>
      <c r="E11" s="15" t="s">
        <v>68</v>
      </c>
      <c r="F11" s="11" t="s">
        <v>69</v>
      </c>
      <c r="G11" s="4" t="s">
        <v>70</v>
      </c>
      <c r="H11" s="4" t="s">
        <v>71</v>
      </c>
      <c r="I11" s="11" t="s">
        <v>281</v>
      </c>
      <c r="J11" s="22" t="s">
        <v>72</v>
      </c>
      <c r="K11" s="11" t="s">
        <v>22</v>
      </c>
      <c r="L11" s="11" t="s">
        <v>13</v>
      </c>
      <c r="M11" s="11" t="s">
        <v>23</v>
      </c>
      <c r="O11" s="22" t="s">
        <v>353</v>
      </c>
      <c r="P11" s="22" t="s">
        <v>360</v>
      </c>
    </row>
    <row r="12" spans="1:16" ht="51">
      <c r="A12" s="1" t="s">
        <v>73</v>
      </c>
      <c r="B12" s="4" t="s">
        <v>16</v>
      </c>
      <c r="C12" s="4">
        <v>1877</v>
      </c>
      <c r="D12" s="15" t="s">
        <v>74</v>
      </c>
      <c r="E12" s="15" t="s">
        <v>36</v>
      </c>
      <c r="F12" s="11" t="s">
        <v>36</v>
      </c>
      <c r="G12" s="4" t="s">
        <v>75</v>
      </c>
      <c r="H12" s="4" t="s">
        <v>76</v>
      </c>
      <c r="I12" s="11" t="s">
        <v>77</v>
      </c>
      <c r="J12" s="22" t="s">
        <v>282</v>
      </c>
      <c r="K12" s="11" t="s">
        <v>36</v>
      </c>
      <c r="L12" s="11" t="s">
        <v>13</v>
      </c>
      <c r="M12" s="11" t="s">
        <v>23</v>
      </c>
      <c r="P12" s="22" t="s">
        <v>361</v>
      </c>
    </row>
    <row r="13" spans="1:16" ht="170">
      <c r="A13" s="1" t="s">
        <v>78</v>
      </c>
      <c r="B13" s="4" t="s">
        <v>6</v>
      </c>
      <c r="C13" s="4">
        <v>1886</v>
      </c>
      <c r="D13" s="15" t="s">
        <v>79</v>
      </c>
      <c r="E13" s="15" t="s">
        <v>80</v>
      </c>
      <c r="F13" s="11" t="s">
        <v>81</v>
      </c>
      <c r="G13" s="4" t="s">
        <v>82</v>
      </c>
      <c r="H13" s="4" t="s">
        <v>52</v>
      </c>
      <c r="I13" s="11" t="s">
        <v>83</v>
      </c>
      <c r="J13" s="22" t="s">
        <v>309</v>
      </c>
      <c r="K13" s="11" t="s">
        <v>83</v>
      </c>
      <c r="L13" s="11" t="s">
        <v>22</v>
      </c>
      <c r="M13" s="11" t="s">
        <v>23</v>
      </c>
      <c r="O13" s="22" t="s">
        <v>354</v>
      </c>
      <c r="P13" s="5" t="s">
        <v>362</v>
      </c>
    </row>
    <row r="14" spans="1:16" ht="53.25" customHeight="1">
      <c r="A14" s="1" t="s">
        <v>84</v>
      </c>
      <c r="B14" s="4" t="s">
        <v>16</v>
      </c>
      <c r="C14" s="4">
        <v>1889</v>
      </c>
      <c r="D14" s="15" t="s">
        <v>85</v>
      </c>
      <c r="E14" s="15" t="s">
        <v>36</v>
      </c>
      <c r="F14" s="22" t="s">
        <v>321</v>
      </c>
      <c r="G14" s="4" t="s">
        <v>86</v>
      </c>
      <c r="H14" s="4" t="s">
        <v>21</v>
      </c>
      <c r="I14" s="11" t="s">
        <v>87</v>
      </c>
      <c r="J14" s="22" t="s">
        <v>282</v>
      </c>
      <c r="K14" s="11" t="s">
        <v>36</v>
      </c>
      <c r="L14" s="11" t="s">
        <v>13</v>
      </c>
      <c r="M14" s="11" t="s">
        <v>23</v>
      </c>
      <c r="P14" s="4" t="s">
        <v>284</v>
      </c>
    </row>
    <row r="15" spans="1:16" ht="159.75" customHeight="1">
      <c r="A15" s="1" t="s">
        <v>88</v>
      </c>
      <c r="B15" s="4" t="s">
        <v>16</v>
      </c>
      <c r="C15" s="4">
        <v>1892</v>
      </c>
      <c r="D15" s="15" t="s">
        <v>89</v>
      </c>
      <c r="E15" s="15" t="s">
        <v>90</v>
      </c>
      <c r="F15" s="11" t="s">
        <v>91</v>
      </c>
      <c r="G15" s="4" t="s">
        <v>92</v>
      </c>
      <c r="H15" s="4" t="s">
        <v>76</v>
      </c>
      <c r="I15" s="11" t="s">
        <v>93</v>
      </c>
      <c r="J15" s="22" t="s">
        <v>282</v>
      </c>
      <c r="K15" s="11" t="s">
        <v>93</v>
      </c>
      <c r="L15" s="11" t="s">
        <v>13</v>
      </c>
      <c r="M15" s="11" t="s">
        <v>36</v>
      </c>
      <c r="P15" s="5" t="s">
        <v>363</v>
      </c>
    </row>
    <row r="16" spans="1:16" ht="69.75" customHeight="1">
      <c r="A16" s="1" t="s">
        <v>94</v>
      </c>
      <c r="B16" s="4" t="s">
        <v>16</v>
      </c>
      <c r="C16" s="4">
        <v>1892</v>
      </c>
      <c r="D16" s="15" t="s">
        <v>95</v>
      </c>
      <c r="E16" s="15" t="s">
        <v>36</v>
      </c>
      <c r="F16" s="11" t="s">
        <v>36</v>
      </c>
      <c r="G16" s="4" t="s">
        <v>96</v>
      </c>
      <c r="H16" s="4" t="s">
        <v>76</v>
      </c>
      <c r="I16" s="11" t="s">
        <v>97</v>
      </c>
      <c r="J16" s="22" t="s">
        <v>282</v>
      </c>
      <c r="K16" s="11" t="s">
        <v>36</v>
      </c>
      <c r="L16" s="11" t="s">
        <v>13</v>
      </c>
      <c r="M16" s="11" t="s">
        <v>23</v>
      </c>
      <c r="P16" s="22" t="s">
        <v>364</v>
      </c>
    </row>
    <row r="17" spans="1:16" ht="34">
      <c r="A17" s="1" t="s">
        <v>98</v>
      </c>
      <c r="B17" s="4" t="s">
        <v>16</v>
      </c>
      <c r="C17" s="4">
        <v>1898</v>
      </c>
      <c r="D17" s="2" t="s">
        <v>99</v>
      </c>
      <c r="E17" s="2" t="s">
        <v>100</v>
      </c>
      <c r="F17" s="11" t="s">
        <v>101</v>
      </c>
      <c r="G17" s="4" t="s">
        <v>102</v>
      </c>
      <c r="H17" s="4" t="s">
        <v>76</v>
      </c>
      <c r="I17" s="11" t="s">
        <v>103</v>
      </c>
      <c r="J17" s="22" t="s">
        <v>282</v>
      </c>
      <c r="K17" s="11" t="s">
        <v>103</v>
      </c>
      <c r="L17" s="11" t="s">
        <v>13</v>
      </c>
      <c r="M17" s="11" t="s">
        <v>23</v>
      </c>
      <c r="P17" s="49" t="s">
        <v>365</v>
      </c>
    </row>
    <row r="18" spans="1:16" ht="110.25" customHeight="1">
      <c r="A18" s="1" t="s">
        <v>88</v>
      </c>
      <c r="B18" s="4" t="s">
        <v>16</v>
      </c>
      <c r="C18" s="4">
        <v>1899</v>
      </c>
      <c r="D18" s="2" t="s">
        <v>104</v>
      </c>
      <c r="E18" s="16">
        <v>467</v>
      </c>
      <c r="F18" s="11" t="s">
        <v>105</v>
      </c>
      <c r="G18" s="4" t="s">
        <v>106</v>
      </c>
      <c r="H18" s="4" t="s">
        <v>76</v>
      </c>
      <c r="I18" s="11" t="s">
        <v>107</v>
      </c>
      <c r="J18" s="22" t="s">
        <v>282</v>
      </c>
      <c r="K18" s="11" t="s">
        <v>108</v>
      </c>
      <c r="L18" s="11" t="s">
        <v>13</v>
      </c>
      <c r="M18" s="11" t="s">
        <v>36</v>
      </c>
      <c r="N18" s="22" t="s">
        <v>352</v>
      </c>
      <c r="P18" s="50" t="s">
        <v>366</v>
      </c>
    </row>
    <row r="19" spans="1:16" ht="68">
      <c r="A19" s="1" t="s">
        <v>109</v>
      </c>
      <c r="B19" s="4" t="s">
        <v>16</v>
      </c>
      <c r="C19" s="4">
        <v>1900</v>
      </c>
      <c r="D19" s="16">
        <v>236</v>
      </c>
      <c r="E19" s="16">
        <v>240</v>
      </c>
      <c r="F19" s="11" t="s">
        <v>110</v>
      </c>
      <c r="G19" s="5" t="s">
        <v>345</v>
      </c>
      <c r="H19" s="4" t="s">
        <v>52</v>
      </c>
      <c r="I19" s="11" t="s">
        <v>111</v>
      </c>
      <c r="J19" s="22" t="s">
        <v>282</v>
      </c>
      <c r="K19" s="11" t="s">
        <v>36</v>
      </c>
      <c r="L19" s="11" t="s">
        <v>13</v>
      </c>
      <c r="M19" s="11" t="s">
        <v>36</v>
      </c>
      <c r="P19" s="11" t="s">
        <v>112</v>
      </c>
    </row>
    <row r="20" spans="1:16" ht="171.75" customHeight="1">
      <c r="A20" s="1" t="s">
        <v>113</v>
      </c>
      <c r="B20" s="4" t="s">
        <v>16</v>
      </c>
      <c r="C20" s="4">
        <v>1900</v>
      </c>
      <c r="D20" s="16">
        <v>255</v>
      </c>
      <c r="E20" s="16">
        <v>265</v>
      </c>
      <c r="F20" s="22" t="s">
        <v>322</v>
      </c>
      <c r="G20" s="5" t="s">
        <v>344</v>
      </c>
      <c r="H20" s="4" t="s">
        <v>71</v>
      </c>
      <c r="I20" s="11" t="s">
        <v>114</v>
      </c>
      <c r="J20" s="22" t="s">
        <v>72</v>
      </c>
      <c r="K20" s="11" t="s">
        <v>114</v>
      </c>
      <c r="L20" s="11" t="s">
        <v>13</v>
      </c>
      <c r="M20" s="11" t="s">
        <v>14</v>
      </c>
      <c r="N20" s="22" t="s">
        <v>351</v>
      </c>
      <c r="P20" s="50" t="s">
        <v>367</v>
      </c>
    </row>
    <row r="21" spans="1:16" ht="51">
      <c r="A21" s="1" t="s">
        <v>115</v>
      </c>
      <c r="B21" s="4" t="s">
        <v>16</v>
      </c>
      <c r="C21" s="4">
        <v>1901</v>
      </c>
      <c r="D21" s="16">
        <v>491</v>
      </c>
      <c r="E21" s="16">
        <v>502</v>
      </c>
      <c r="F21" s="11" t="s">
        <v>116</v>
      </c>
      <c r="G21" s="4" t="s">
        <v>117</v>
      </c>
      <c r="H21" s="4" t="s">
        <v>71</v>
      </c>
      <c r="I21" s="11" t="s">
        <v>118</v>
      </c>
      <c r="J21" s="22" t="s">
        <v>282</v>
      </c>
      <c r="K21" s="11" t="s">
        <v>36</v>
      </c>
      <c r="L21" s="11" t="s">
        <v>13</v>
      </c>
      <c r="M21" s="11" t="s">
        <v>36</v>
      </c>
      <c r="P21" s="49" t="s">
        <v>368</v>
      </c>
    </row>
    <row r="22" spans="1:16" ht="68">
      <c r="A22" s="1" t="s">
        <v>119</v>
      </c>
      <c r="B22" s="4" t="s">
        <v>16</v>
      </c>
      <c r="C22" s="4">
        <v>1902</v>
      </c>
      <c r="D22" s="16">
        <v>1010</v>
      </c>
      <c r="E22" s="16" t="s">
        <v>36</v>
      </c>
      <c r="F22" s="11" t="s">
        <v>36</v>
      </c>
      <c r="G22" s="4" t="s">
        <v>120</v>
      </c>
      <c r="H22" s="4" t="s">
        <v>76</v>
      </c>
      <c r="I22" s="11" t="s">
        <v>121</v>
      </c>
      <c r="J22" s="22" t="s">
        <v>282</v>
      </c>
      <c r="K22" s="11" t="s">
        <v>36</v>
      </c>
      <c r="L22" s="11" t="s">
        <v>13</v>
      </c>
      <c r="M22" s="11" t="s">
        <v>36</v>
      </c>
      <c r="N22" s="5" t="s">
        <v>350</v>
      </c>
      <c r="O22" s="52" t="s">
        <v>413</v>
      </c>
      <c r="P22" s="4" t="s">
        <v>285</v>
      </c>
    </row>
    <row r="23" spans="1:16" ht="136">
      <c r="A23" s="1" t="s">
        <v>270</v>
      </c>
      <c r="B23" s="4" t="s">
        <v>16</v>
      </c>
      <c r="C23" s="4">
        <v>1903</v>
      </c>
      <c r="D23" s="16">
        <v>1434</v>
      </c>
      <c r="E23" s="16">
        <v>1494</v>
      </c>
      <c r="F23" s="11" t="s">
        <v>122</v>
      </c>
      <c r="G23" s="5" t="s">
        <v>343</v>
      </c>
      <c r="H23" s="4" t="s">
        <v>76</v>
      </c>
      <c r="I23" s="11" t="s">
        <v>123</v>
      </c>
      <c r="J23" s="22" t="s">
        <v>282</v>
      </c>
      <c r="K23" s="11" t="s">
        <v>36</v>
      </c>
      <c r="L23" s="11" t="s">
        <v>13</v>
      </c>
      <c r="M23" s="11" t="s">
        <v>36</v>
      </c>
      <c r="N23" s="11" t="s">
        <v>258</v>
      </c>
      <c r="P23" s="51" t="s">
        <v>369</v>
      </c>
    </row>
    <row r="24" spans="1:16" ht="136">
      <c r="A24" s="1" t="s">
        <v>271</v>
      </c>
      <c r="B24" s="4" t="s">
        <v>16</v>
      </c>
      <c r="C24" s="4">
        <v>1904</v>
      </c>
      <c r="D24" s="16">
        <v>1465</v>
      </c>
      <c r="E24" s="16">
        <v>1534</v>
      </c>
      <c r="F24" s="11" t="s">
        <v>124</v>
      </c>
      <c r="G24" s="5" t="s">
        <v>343</v>
      </c>
      <c r="H24" s="4" t="s">
        <v>76</v>
      </c>
      <c r="I24" s="11" t="s">
        <v>123</v>
      </c>
      <c r="J24" s="22" t="s">
        <v>282</v>
      </c>
      <c r="K24" s="11" t="s">
        <v>36</v>
      </c>
      <c r="L24" s="11" t="s">
        <v>13</v>
      </c>
      <c r="M24" s="11" t="s">
        <v>36</v>
      </c>
      <c r="N24" s="11" t="s">
        <v>258</v>
      </c>
      <c r="P24" s="50" t="s">
        <v>370</v>
      </c>
    </row>
    <row r="25" spans="1:16" ht="136">
      <c r="A25" s="1" t="s">
        <v>271</v>
      </c>
      <c r="B25" s="4" t="s">
        <v>16</v>
      </c>
      <c r="C25" s="4">
        <v>1904</v>
      </c>
      <c r="D25" s="16">
        <v>1544</v>
      </c>
      <c r="E25" s="16">
        <v>1628</v>
      </c>
      <c r="F25" s="11" t="s">
        <v>125</v>
      </c>
      <c r="G25" s="5" t="s">
        <v>343</v>
      </c>
      <c r="H25" s="4" t="s">
        <v>76</v>
      </c>
      <c r="I25" s="11" t="s">
        <v>123</v>
      </c>
      <c r="J25" s="22" t="s">
        <v>282</v>
      </c>
      <c r="K25" s="11" t="s">
        <v>36</v>
      </c>
      <c r="L25" s="11" t="s">
        <v>13</v>
      </c>
      <c r="M25" s="11" t="s">
        <v>36</v>
      </c>
      <c r="N25" s="11" t="s">
        <v>258</v>
      </c>
      <c r="P25" s="51" t="s">
        <v>371</v>
      </c>
    </row>
    <row r="26" spans="1:16" ht="240" customHeight="1">
      <c r="A26" s="1" t="s">
        <v>272</v>
      </c>
      <c r="B26" s="4" t="s">
        <v>16</v>
      </c>
      <c r="C26" s="4">
        <v>1904</v>
      </c>
      <c r="D26" s="16">
        <v>1544</v>
      </c>
      <c r="E26" s="16">
        <v>1619</v>
      </c>
      <c r="F26" s="11" t="s">
        <v>126</v>
      </c>
      <c r="G26" s="5" t="s">
        <v>343</v>
      </c>
      <c r="H26" s="4" t="s">
        <v>76</v>
      </c>
      <c r="I26" s="11" t="s">
        <v>123</v>
      </c>
      <c r="J26" s="22" t="s">
        <v>282</v>
      </c>
      <c r="K26" s="11" t="s">
        <v>36</v>
      </c>
      <c r="L26" s="11" t="s">
        <v>13</v>
      </c>
      <c r="M26" s="11" t="s">
        <v>36</v>
      </c>
      <c r="N26" s="11" t="s">
        <v>258</v>
      </c>
      <c r="P26" s="50" t="s">
        <v>372</v>
      </c>
    </row>
    <row r="27" spans="1:16" ht="102">
      <c r="A27" s="1" t="s">
        <v>127</v>
      </c>
      <c r="B27" s="4" t="s">
        <v>16</v>
      </c>
      <c r="C27" s="4">
        <v>1912</v>
      </c>
      <c r="D27" s="16">
        <v>4629</v>
      </c>
      <c r="E27" s="16">
        <v>4672</v>
      </c>
      <c r="F27" s="11" t="s">
        <v>128</v>
      </c>
      <c r="G27" s="5" t="s">
        <v>342</v>
      </c>
      <c r="H27" s="4" t="s">
        <v>76</v>
      </c>
      <c r="I27" s="11" t="s">
        <v>129</v>
      </c>
      <c r="J27" s="22" t="s">
        <v>282</v>
      </c>
      <c r="K27" s="11" t="s">
        <v>129</v>
      </c>
      <c r="L27" s="11" t="s">
        <v>13</v>
      </c>
      <c r="M27" s="11" t="s">
        <v>14</v>
      </c>
      <c r="N27" s="11" t="s">
        <v>259</v>
      </c>
      <c r="P27" s="51" t="s">
        <v>373</v>
      </c>
    </row>
    <row r="28" spans="1:16" ht="85">
      <c r="A28" s="1" t="s">
        <v>127</v>
      </c>
      <c r="B28" s="4" t="s">
        <v>16</v>
      </c>
      <c r="C28" s="4">
        <v>1912</v>
      </c>
      <c r="D28" s="16">
        <v>4703</v>
      </c>
      <c r="E28" s="16">
        <v>4759</v>
      </c>
      <c r="F28" s="11" t="s">
        <v>130</v>
      </c>
      <c r="G28" s="5" t="s">
        <v>342</v>
      </c>
      <c r="H28" s="4" t="s">
        <v>76</v>
      </c>
      <c r="I28" s="11" t="s">
        <v>131</v>
      </c>
      <c r="J28" s="22" t="s">
        <v>282</v>
      </c>
      <c r="K28" s="11" t="s">
        <v>129</v>
      </c>
      <c r="L28" s="11" t="s">
        <v>13</v>
      </c>
      <c r="M28" s="11" t="s">
        <v>14</v>
      </c>
      <c r="N28" s="11" t="s">
        <v>260</v>
      </c>
      <c r="P28" s="5" t="s">
        <v>374</v>
      </c>
    </row>
    <row r="29" spans="1:16" ht="85">
      <c r="A29" s="1" t="s">
        <v>127</v>
      </c>
      <c r="B29" s="4" t="s">
        <v>16</v>
      </c>
      <c r="C29" s="4">
        <v>1913</v>
      </c>
      <c r="D29" s="16">
        <v>4790</v>
      </c>
      <c r="E29" s="16">
        <v>4913</v>
      </c>
      <c r="F29" s="11" t="s">
        <v>63</v>
      </c>
      <c r="G29" s="5" t="s">
        <v>341</v>
      </c>
      <c r="H29" s="4" t="s">
        <v>76</v>
      </c>
      <c r="I29" s="11" t="s">
        <v>129</v>
      </c>
      <c r="J29" s="22" t="s">
        <v>282</v>
      </c>
      <c r="K29" s="11" t="s">
        <v>132</v>
      </c>
      <c r="L29" s="11" t="s">
        <v>13</v>
      </c>
      <c r="M29" s="11" t="s">
        <v>14</v>
      </c>
      <c r="N29" s="11" t="s">
        <v>261</v>
      </c>
      <c r="P29" s="51" t="s">
        <v>375</v>
      </c>
    </row>
    <row r="30" spans="1:16" ht="68">
      <c r="A30" s="1" t="s">
        <v>133</v>
      </c>
      <c r="B30" s="4" t="s">
        <v>16</v>
      </c>
      <c r="C30" s="4">
        <v>1913</v>
      </c>
      <c r="D30" s="16">
        <v>4835</v>
      </c>
      <c r="E30" s="16">
        <v>4875</v>
      </c>
      <c r="F30" s="11" t="s">
        <v>134</v>
      </c>
      <c r="G30" s="5" t="s">
        <v>135</v>
      </c>
      <c r="H30" s="4" t="s">
        <v>71</v>
      </c>
      <c r="I30" s="11" t="s">
        <v>136</v>
      </c>
      <c r="J30" s="22" t="s">
        <v>414</v>
      </c>
      <c r="K30" s="11" t="s">
        <v>137</v>
      </c>
      <c r="L30" s="11" t="s">
        <v>13</v>
      </c>
      <c r="M30" s="11" t="s">
        <v>23</v>
      </c>
      <c r="P30" s="5" t="s">
        <v>376</v>
      </c>
    </row>
    <row r="31" spans="1:16" ht="34">
      <c r="A31" s="1" t="s">
        <v>138</v>
      </c>
      <c r="B31" s="4" t="s">
        <v>16</v>
      </c>
      <c r="C31" s="4">
        <v>1913</v>
      </c>
      <c r="D31" s="16">
        <v>5057</v>
      </c>
      <c r="E31" s="16">
        <v>5060</v>
      </c>
      <c r="F31" s="11" t="s">
        <v>139</v>
      </c>
      <c r="G31" s="5" t="s">
        <v>340</v>
      </c>
      <c r="H31" s="4" t="s">
        <v>76</v>
      </c>
      <c r="I31" s="11" t="s">
        <v>140</v>
      </c>
      <c r="J31" s="22" t="s">
        <v>282</v>
      </c>
      <c r="K31" s="11" t="s">
        <v>140</v>
      </c>
      <c r="L31" s="11" t="s">
        <v>13</v>
      </c>
      <c r="M31" s="11" t="s">
        <v>23</v>
      </c>
      <c r="N31" s="4"/>
      <c r="P31" s="51" t="s">
        <v>377</v>
      </c>
    </row>
    <row r="32" spans="1:16" ht="153">
      <c r="A32" s="1" t="s">
        <v>141</v>
      </c>
      <c r="B32" s="11" t="s">
        <v>16</v>
      </c>
      <c r="C32" s="4">
        <v>1914</v>
      </c>
      <c r="D32" s="16">
        <v>5358</v>
      </c>
      <c r="E32" s="17">
        <v>5430</v>
      </c>
      <c r="F32" s="11" t="s">
        <v>22</v>
      </c>
      <c r="G32" s="4" t="s">
        <v>142</v>
      </c>
      <c r="H32" s="4" t="s">
        <v>76</v>
      </c>
      <c r="I32" s="11" t="s">
        <v>143</v>
      </c>
      <c r="J32" s="22" t="s">
        <v>282</v>
      </c>
      <c r="K32" s="11" t="s">
        <v>36</v>
      </c>
      <c r="L32" s="11" t="s">
        <v>13</v>
      </c>
      <c r="M32" s="11" t="s">
        <v>14</v>
      </c>
      <c r="N32" s="11" t="s">
        <v>267</v>
      </c>
      <c r="P32" s="5" t="s">
        <v>378</v>
      </c>
    </row>
    <row r="33" spans="1:16" ht="85">
      <c r="A33" s="1" t="s">
        <v>144</v>
      </c>
      <c r="B33" s="4" t="s">
        <v>16</v>
      </c>
      <c r="C33" s="4">
        <v>1917</v>
      </c>
      <c r="D33" s="16">
        <v>6446</v>
      </c>
      <c r="E33" s="16" t="s">
        <v>36</v>
      </c>
      <c r="F33" s="22" t="s">
        <v>321</v>
      </c>
      <c r="G33" s="4" t="s">
        <v>145</v>
      </c>
      <c r="H33" s="4" t="s">
        <v>52</v>
      </c>
      <c r="I33" s="11" t="s">
        <v>146</v>
      </c>
      <c r="J33" s="22" t="s">
        <v>282</v>
      </c>
      <c r="K33" s="11" t="s">
        <v>36</v>
      </c>
      <c r="L33" s="11" t="s">
        <v>13</v>
      </c>
      <c r="M33" s="11" t="s">
        <v>23</v>
      </c>
      <c r="P33" s="51" t="s">
        <v>379</v>
      </c>
    </row>
    <row r="34" spans="1:16" ht="51">
      <c r="A34" s="1" t="s">
        <v>147</v>
      </c>
      <c r="B34" s="4" t="s">
        <v>16</v>
      </c>
      <c r="C34" s="4">
        <v>1919</v>
      </c>
      <c r="D34" s="16">
        <v>7133</v>
      </c>
      <c r="E34" s="16" t="s">
        <v>36</v>
      </c>
      <c r="F34" s="11" t="s">
        <v>36</v>
      </c>
      <c r="G34" s="5" t="s">
        <v>339</v>
      </c>
      <c r="H34" s="4" t="s">
        <v>52</v>
      </c>
      <c r="I34" s="11" t="s">
        <v>148</v>
      </c>
      <c r="J34" s="22" t="s">
        <v>282</v>
      </c>
      <c r="K34" s="11" t="s">
        <v>36</v>
      </c>
      <c r="L34" s="11" t="s">
        <v>13</v>
      </c>
      <c r="M34" s="11" t="s">
        <v>23</v>
      </c>
      <c r="P34" s="50" t="s">
        <v>380</v>
      </c>
    </row>
    <row r="35" spans="1:16" ht="34">
      <c r="A35" s="1" t="s">
        <v>149</v>
      </c>
      <c r="B35" s="4" t="s">
        <v>6</v>
      </c>
      <c r="C35" s="4">
        <v>1919</v>
      </c>
      <c r="D35" s="16">
        <v>7219</v>
      </c>
      <c r="E35" s="16" t="s">
        <v>36</v>
      </c>
      <c r="F35" s="11" t="s">
        <v>36</v>
      </c>
      <c r="G35" s="4" t="s">
        <v>150</v>
      </c>
      <c r="H35" s="4" t="s">
        <v>76</v>
      </c>
      <c r="I35" s="11" t="s">
        <v>151</v>
      </c>
      <c r="J35" s="22" t="s">
        <v>414</v>
      </c>
      <c r="K35" s="11" t="s">
        <v>36</v>
      </c>
      <c r="L35" s="11" t="s">
        <v>13</v>
      </c>
      <c r="M35" s="11" t="s">
        <v>23</v>
      </c>
      <c r="P35" s="43" t="s">
        <v>254</v>
      </c>
    </row>
    <row r="36" spans="1:16" ht="68">
      <c r="A36" s="1" t="s">
        <v>152</v>
      </c>
      <c r="B36" s="4" t="s">
        <v>6</v>
      </c>
      <c r="C36" s="4">
        <v>1920</v>
      </c>
      <c r="D36" s="16">
        <v>7345</v>
      </c>
      <c r="E36" s="16">
        <v>7358</v>
      </c>
      <c r="F36" s="11" t="s">
        <v>116</v>
      </c>
      <c r="G36" s="4" t="s">
        <v>153</v>
      </c>
      <c r="H36" s="4" t="s">
        <v>52</v>
      </c>
      <c r="I36" s="11" t="s">
        <v>154</v>
      </c>
      <c r="J36" s="22" t="s">
        <v>414</v>
      </c>
      <c r="K36" s="22" t="s">
        <v>349</v>
      </c>
      <c r="L36" s="11" t="s">
        <v>13</v>
      </c>
      <c r="M36" s="11" t="s">
        <v>23</v>
      </c>
      <c r="P36" s="50" t="s">
        <v>381</v>
      </c>
    </row>
    <row r="37" spans="1:16" ht="34">
      <c r="A37" s="1" t="s">
        <v>113</v>
      </c>
      <c r="B37" s="4" t="s">
        <v>16</v>
      </c>
      <c r="C37" s="4">
        <v>1920</v>
      </c>
      <c r="D37" s="16">
        <v>7464</v>
      </c>
      <c r="E37" s="16" t="s">
        <v>36</v>
      </c>
      <c r="F37" s="11" t="s">
        <v>36</v>
      </c>
      <c r="G37" s="4" t="s">
        <v>155</v>
      </c>
      <c r="H37" s="4" t="s">
        <v>156</v>
      </c>
      <c r="I37" s="11" t="s">
        <v>148</v>
      </c>
      <c r="J37" s="22" t="s">
        <v>282</v>
      </c>
      <c r="K37" s="11" t="s">
        <v>148</v>
      </c>
      <c r="L37" s="11" t="s">
        <v>13</v>
      </c>
      <c r="M37" s="11" t="s">
        <v>14</v>
      </c>
      <c r="N37" s="4" t="s">
        <v>268</v>
      </c>
      <c r="P37" s="51" t="s">
        <v>382</v>
      </c>
    </row>
    <row r="38" spans="1:16" ht="68">
      <c r="A38" s="1" t="s">
        <v>157</v>
      </c>
      <c r="B38" s="4" t="s">
        <v>16</v>
      </c>
      <c r="C38" s="4">
        <v>1920</v>
      </c>
      <c r="D38" s="16">
        <v>7637</v>
      </c>
      <c r="E38" s="16">
        <v>7718</v>
      </c>
      <c r="F38" s="11" t="s">
        <v>158</v>
      </c>
      <c r="G38" s="5" t="s">
        <v>338</v>
      </c>
      <c r="H38" s="4" t="s">
        <v>76</v>
      </c>
      <c r="I38" s="11" t="s">
        <v>159</v>
      </c>
      <c r="J38" s="22" t="s">
        <v>282</v>
      </c>
      <c r="K38" s="11" t="s">
        <v>159</v>
      </c>
      <c r="L38" s="11" t="s">
        <v>13</v>
      </c>
      <c r="M38" s="11" t="s">
        <v>23</v>
      </c>
      <c r="P38" s="5" t="s">
        <v>383</v>
      </c>
    </row>
    <row r="39" spans="1:16" ht="102">
      <c r="A39" s="1" t="s">
        <v>157</v>
      </c>
      <c r="B39" s="4" t="s">
        <v>16</v>
      </c>
      <c r="C39" s="4">
        <v>1921</v>
      </c>
      <c r="D39" s="16">
        <v>7810</v>
      </c>
      <c r="E39" s="16">
        <v>8316</v>
      </c>
      <c r="F39" s="11" t="s">
        <v>160</v>
      </c>
      <c r="G39" s="5" t="s">
        <v>338</v>
      </c>
      <c r="H39" s="4" t="s">
        <v>76</v>
      </c>
      <c r="I39" s="11" t="s">
        <v>161</v>
      </c>
      <c r="J39" s="22" t="s">
        <v>282</v>
      </c>
      <c r="K39" s="11" t="s">
        <v>22</v>
      </c>
      <c r="L39" s="11" t="s">
        <v>13</v>
      </c>
      <c r="M39" s="11" t="s">
        <v>23</v>
      </c>
      <c r="N39" s="11" t="s">
        <v>283</v>
      </c>
      <c r="O39" s="22" t="s">
        <v>355</v>
      </c>
      <c r="P39" s="5" t="s">
        <v>384</v>
      </c>
    </row>
    <row r="40" spans="1:16" ht="85">
      <c r="A40" s="1" t="s">
        <v>162</v>
      </c>
      <c r="B40" s="4" t="s">
        <v>16</v>
      </c>
      <c r="C40" s="4">
        <v>1921</v>
      </c>
      <c r="D40" s="16">
        <v>7823</v>
      </c>
      <c r="E40" s="16">
        <v>7826</v>
      </c>
      <c r="F40" s="11" t="s">
        <v>101</v>
      </c>
      <c r="G40" s="5" t="s">
        <v>337</v>
      </c>
      <c r="H40" s="4" t="s">
        <v>52</v>
      </c>
      <c r="I40" s="11" t="s">
        <v>163</v>
      </c>
      <c r="J40" s="22" t="s">
        <v>348</v>
      </c>
      <c r="K40" s="11" t="s">
        <v>163</v>
      </c>
      <c r="L40" s="11" t="s">
        <v>13</v>
      </c>
      <c r="M40" s="11" t="s">
        <v>23</v>
      </c>
      <c r="P40" s="42" t="s">
        <v>252</v>
      </c>
    </row>
    <row r="41" spans="1:16" ht="68">
      <c r="A41" s="1" t="s">
        <v>164</v>
      </c>
      <c r="B41" s="4" t="s">
        <v>16</v>
      </c>
      <c r="C41" s="4">
        <v>1922</v>
      </c>
      <c r="D41" s="16">
        <v>8063</v>
      </c>
      <c r="E41" s="16">
        <v>8083</v>
      </c>
      <c r="F41" s="11" t="s">
        <v>165</v>
      </c>
      <c r="G41" s="4" t="s">
        <v>166</v>
      </c>
      <c r="H41" s="4" t="s">
        <v>76</v>
      </c>
      <c r="I41" s="11" t="s">
        <v>167</v>
      </c>
      <c r="J41" s="22" t="s">
        <v>282</v>
      </c>
      <c r="K41" s="11" t="s">
        <v>36</v>
      </c>
      <c r="L41" s="11" t="s">
        <v>13</v>
      </c>
      <c r="M41" s="11" t="s">
        <v>14</v>
      </c>
      <c r="N41" s="11" t="s">
        <v>246</v>
      </c>
      <c r="P41" s="51" t="s">
        <v>385</v>
      </c>
    </row>
    <row r="42" spans="1:16" ht="187">
      <c r="A42" s="1" t="s">
        <v>168</v>
      </c>
      <c r="B42" s="4" t="s">
        <v>16</v>
      </c>
      <c r="C42" s="4">
        <v>1923</v>
      </c>
      <c r="D42" s="16" t="s">
        <v>169</v>
      </c>
      <c r="E42" s="16" t="s">
        <v>36</v>
      </c>
      <c r="F42" s="11" t="s">
        <v>36</v>
      </c>
      <c r="G42" s="5" t="s">
        <v>336</v>
      </c>
      <c r="H42" s="4" t="s">
        <v>58</v>
      </c>
      <c r="I42" s="11" t="s">
        <v>170</v>
      </c>
      <c r="J42" s="22" t="s">
        <v>282</v>
      </c>
      <c r="K42" s="11" t="s">
        <v>170</v>
      </c>
      <c r="L42" s="11" t="s">
        <v>13</v>
      </c>
      <c r="M42" s="11" t="s">
        <v>14</v>
      </c>
      <c r="N42" s="4" t="s">
        <v>262</v>
      </c>
      <c r="P42" s="50" t="s">
        <v>386</v>
      </c>
    </row>
    <row r="43" spans="1:16" ht="102">
      <c r="A43" s="1" t="s">
        <v>171</v>
      </c>
      <c r="B43" s="4" t="s">
        <v>16</v>
      </c>
      <c r="C43" s="4">
        <v>1924</v>
      </c>
      <c r="D43" s="16">
        <v>9072</v>
      </c>
      <c r="E43" s="16">
        <v>9082</v>
      </c>
      <c r="F43" s="11" t="s">
        <v>172</v>
      </c>
      <c r="G43" s="5" t="s">
        <v>335</v>
      </c>
      <c r="H43" s="4" t="s">
        <v>52</v>
      </c>
      <c r="I43" s="11" t="s">
        <v>173</v>
      </c>
      <c r="J43" s="22" t="s">
        <v>282</v>
      </c>
      <c r="K43" s="11" t="s">
        <v>173</v>
      </c>
      <c r="L43" s="11" t="s">
        <v>13</v>
      </c>
      <c r="M43" s="11" t="s">
        <v>23</v>
      </c>
      <c r="P43" s="51" t="s">
        <v>387</v>
      </c>
    </row>
    <row r="44" spans="1:16" ht="51">
      <c r="A44" s="1" t="s">
        <v>174</v>
      </c>
      <c r="B44" s="4" t="s">
        <v>16</v>
      </c>
      <c r="C44" s="4">
        <v>1930</v>
      </c>
      <c r="D44" s="16">
        <v>11088</v>
      </c>
      <c r="E44" s="16">
        <v>11102</v>
      </c>
      <c r="F44" s="11" t="s">
        <v>175</v>
      </c>
      <c r="G44" s="5" t="s">
        <v>334</v>
      </c>
      <c r="H44" s="4" t="s">
        <v>52</v>
      </c>
      <c r="I44" s="11" t="s">
        <v>176</v>
      </c>
      <c r="J44" s="22" t="s">
        <v>282</v>
      </c>
      <c r="K44" s="11" t="s">
        <v>36</v>
      </c>
      <c r="L44" s="11" t="s">
        <v>13</v>
      </c>
      <c r="M44" s="11" t="s">
        <v>36</v>
      </c>
      <c r="P44" s="50" t="s">
        <v>388</v>
      </c>
    </row>
    <row r="45" spans="1:16" ht="51">
      <c r="A45" s="1" t="s">
        <v>273</v>
      </c>
      <c r="B45" s="4" t="s">
        <v>16</v>
      </c>
      <c r="C45" s="4">
        <v>1931</v>
      </c>
      <c r="D45" s="16">
        <v>11528</v>
      </c>
      <c r="E45" s="16">
        <v>11541</v>
      </c>
      <c r="F45" s="11" t="s">
        <v>69</v>
      </c>
      <c r="G45" s="4" t="s">
        <v>177</v>
      </c>
      <c r="H45" s="4" t="s">
        <v>58</v>
      </c>
      <c r="I45" s="11" t="s">
        <v>178</v>
      </c>
      <c r="J45" s="22" t="s">
        <v>282</v>
      </c>
      <c r="K45" s="11" t="s">
        <v>178</v>
      </c>
      <c r="L45" s="11" t="s">
        <v>13</v>
      </c>
      <c r="M45" s="11" t="s">
        <v>23</v>
      </c>
      <c r="O45" s="22" t="s">
        <v>356</v>
      </c>
      <c r="P45" s="51" t="s">
        <v>389</v>
      </c>
    </row>
    <row r="46" spans="1:16" ht="144.75" customHeight="1">
      <c r="A46" s="47" t="s">
        <v>299</v>
      </c>
      <c r="B46" s="4" t="s">
        <v>16</v>
      </c>
      <c r="C46" s="4">
        <v>1931</v>
      </c>
      <c r="D46" s="16">
        <v>11539</v>
      </c>
      <c r="E46" s="16">
        <v>11606</v>
      </c>
      <c r="F46" s="11" t="s">
        <v>130</v>
      </c>
      <c r="G46" s="5" t="s">
        <v>332</v>
      </c>
      <c r="H46" s="4" t="s">
        <v>58</v>
      </c>
      <c r="I46" s="11" t="s">
        <v>178</v>
      </c>
      <c r="J46" s="22" t="s">
        <v>282</v>
      </c>
      <c r="K46" s="11" t="s">
        <v>178</v>
      </c>
      <c r="L46" s="11" t="s">
        <v>13</v>
      </c>
      <c r="M46" s="11" t="s">
        <v>23</v>
      </c>
      <c r="N46" s="11" t="s">
        <v>263</v>
      </c>
      <c r="P46" s="50" t="s">
        <v>390</v>
      </c>
    </row>
    <row r="47" spans="1:16" ht="68">
      <c r="A47" s="1" t="s">
        <v>179</v>
      </c>
      <c r="B47" s="4" t="s">
        <v>16</v>
      </c>
      <c r="C47" s="4">
        <v>1931</v>
      </c>
      <c r="D47" s="16">
        <v>11552</v>
      </c>
      <c r="E47" s="16">
        <v>12035</v>
      </c>
      <c r="F47" s="11" t="s">
        <v>180</v>
      </c>
      <c r="G47" s="5" t="s">
        <v>333</v>
      </c>
      <c r="H47" s="4" t="s">
        <v>58</v>
      </c>
      <c r="I47" s="11" t="s">
        <v>286</v>
      </c>
      <c r="J47" s="22" t="s">
        <v>282</v>
      </c>
      <c r="K47" s="11" t="s">
        <v>181</v>
      </c>
      <c r="L47" s="11" t="s">
        <v>13</v>
      </c>
      <c r="M47" s="11" t="s">
        <v>23</v>
      </c>
      <c r="N47" s="11" t="s">
        <v>247</v>
      </c>
      <c r="O47" s="11" t="s">
        <v>182</v>
      </c>
      <c r="P47" s="51" t="s">
        <v>391</v>
      </c>
    </row>
    <row r="48" spans="1:16" ht="51">
      <c r="A48" s="47" t="s">
        <v>299</v>
      </c>
      <c r="B48" s="4" t="s">
        <v>16</v>
      </c>
      <c r="C48" s="4">
        <v>1932</v>
      </c>
      <c r="D48" s="16">
        <v>11835</v>
      </c>
      <c r="E48" s="16" t="s">
        <v>36</v>
      </c>
      <c r="F48" s="11" t="s">
        <v>36</v>
      </c>
      <c r="G48" s="5" t="s">
        <v>332</v>
      </c>
      <c r="H48" s="4" t="s">
        <v>58</v>
      </c>
      <c r="I48" s="11" t="s">
        <v>178</v>
      </c>
      <c r="J48" s="22" t="s">
        <v>282</v>
      </c>
      <c r="K48" s="11" t="s">
        <v>36</v>
      </c>
      <c r="L48" s="11" t="s">
        <v>13</v>
      </c>
      <c r="M48" s="11" t="s">
        <v>36</v>
      </c>
      <c r="P48" s="5" t="s">
        <v>392</v>
      </c>
    </row>
    <row r="49" spans="1:24" ht="51">
      <c r="A49" s="47" t="s">
        <v>299</v>
      </c>
      <c r="B49" s="4" t="s">
        <v>16</v>
      </c>
      <c r="C49" s="4">
        <v>1932</v>
      </c>
      <c r="D49" s="16">
        <v>11861</v>
      </c>
      <c r="E49" s="16" t="s">
        <v>36</v>
      </c>
      <c r="F49" s="11" t="s">
        <v>36</v>
      </c>
      <c r="G49" s="5" t="s">
        <v>332</v>
      </c>
      <c r="H49" s="4" t="s">
        <v>58</v>
      </c>
      <c r="I49" s="11" t="s">
        <v>178</v>
      </c>
      <c r="J49" s="22" t="s">
        <v>282</v>
      </c>
      <c r="K49" s="11" t="s">
        <v>36</v>
      </c>
      <c r="L49" s="11" t="s">
        <v>13</v>
      </c>
      <c r="M49" s="11" t="s">
        <v>36</v>
      </c>
      <c r="P49" s="50" t="s">
        <v>393</v>
      </c>
    </row>
    <row r="50" spans="1:24" ht="102">
      <c r="A50" s="47" t="s">
        <v>299</v>
      </c>
      <c r="B50" s="4" t="s">
        <v>16</v>
      </c>
      <c r="C50" s="4">
        <v>1933</v>
      </c>
      <c r="D50" s="16">
        <v>12117</v>
      </c>
      <c r="E50" s="16">
        <v>12154</v>
      </c>
      <c r="F50" s="11" t="s">
        <v>183</v>
      </c>
      <c r="G50" s="5" t="s">
        <v>332</v>
      </c>
      <c r="H50" s="4" t="s">
        <v>58</v>
      </c>
      <c r="I50" s="11" t="s">
        <v>178</v>
      </c>
      <c r="J50" s="22" t="s">
        <v>282</v>
      </c>
      <c r="K50" s="11" t="s">
        <v>184</v>
      </c>
      <c r="L50" s="11" t="s">
        <v>13</v>
      </c>
      <c r="M50" s="11" t="s">
        <v>36</v>
      </c>
      <c r="O50" s="22" t="s">
        <v>357</v>
      </c>
      <c r="P50" s="51" t="s">
        <v>394</v>
      </c>
    </row>
    <row r="51" spans="1:24" ht="111.75" customHeight="1">
      <c r="A51" s="1" t="s">
        <v>185</v>
      </c>
      <c r="B51" s="4" t="s">
        <v>16</v>
      </c>
      <c r="C51" s="4">
        <v>1933</v>
      </c>
      <c r="D51" s="16">
        <v>12175</v>
      </c>
      <c r="E51" s="16" t="s">
        <v>22</v>
      </c>
      <c r="F51" s="11" t="s">
        <v>22</v>
      </c>
      <c r="G51" s="4" t="s">
        <v>277</v>
      </c>
      <c r="H51" s="4" t="s">
        <v>58</v>
      </c>
      <c r="I51" s="11" t="s">
        <v>178</v>
      </c>
      <c r="J51" s="22" t="s">
        <v>282</v>
      </c>
      <c r="K51" s="11" t="s">
        <v>22</v>
      </c>
      <c r="L51" s="11" t="s">
        <v>13</v>
      </c>
      <c r="M51" s="11" t="s">
        <v>23</v>
      </c>
      <c r="N51" s="11" t="s">
        <v>255</v>
      </c>
      <c r="O51" s="22" t="s">
        <v>358</v>
      </c>
      <c r="P51" s="50" t="s">
        <v>395</v>
      </c>
    </row>
    <row r="52" spans="1:24" ht="102">
      <c r="A52" s="47" t="s">
        <v>300</v>
      </c>
      <c r="B52" s="4" t="s">
        <v>16</v>
      </c>
      <c r="C52" s="4">
        <v>1933</v>
      </c>
      <c r="D52" s="16">
        <v>12224</v>
      </c>
      <c r="E52" s="16">
        <v>12264</v>
      </c>
      <c r="F52" s="11" t="s">
        <v>186</v>
      </c>
      <c r="G52" s="4" t="s">
        <v>187</v>
      </c>
      <c r="H52" s="4" t="s">
        <v>58</v>
      </c>
      <c r="I52" s="11" t="s">
        <v>188</v>
      </c>
      <c r="J52" s="22" t="s">
        <v>282</v>
      </c>
      <c r="K52" s="11" t="s">
        <v>188</v>
      </c>
      <c r="L52" s="11" t="s">
        <v>13</v>
      </c>
      <c r="M52" s="11" t="s">
        <v>23</v>
      </c>
      <c r="O52" s="8"/>
      <c r="P52" s="5" t="s">
        <v>396</v>
      </c>
    </row>
    <row r="53" spans="1:24" ht="68">
      <c r="A53" s="1" t="s">
        <v>189</v>
      </c>
      <c r="B53" s="4" t="s">
        <v>16</v>
      </c>
      <c r="C53" s="4">
        <v>1934</v>
      </c>
      <c r="D53" s="16">
        <v>12626</v>
      </c>
      <c r="E53" s="16" t="s">
        <v>36</v>
      </c>
      <c r="F53" s="2" t="s">
        <v>36</v>
      </c>
      <c r="G53" s="4" t="s">
        <v>190</v>
      </c>
      <c r="H53" s="4" t="s">
        <v>76</v>
      </c>
      <c r="I53" s="11" t="s">
        <v>191</v>
      </c>
      <c r="J53" s="22" t="s">
        <v>282</v>
      </c>
      <c r="K53" s="11" t="s">
        <v>36</v>
      </c>
      <c r="L53" s="11" t="s">
        <v>13</v>
      </c>
      <c r="M53" s="11" t="s">
        <v>36</v>
      </c>
      <c r="N53" s="11" t="s">
        <v>248</v>
      </c>
      <c r="P53" s="5" t="s">
        <v>397</v>
      </c>
    </row>
    <row r="54" spans="1:24" ht="68">
      <c r="A54" s="1" t="s">
        <v>192</v>
      </c>
      <c r="B54" s="4" t="s">
        <v>16</v>
      </c>
      <c r="C54" s="4">
        <v>1934</v>
      </c>
      <c r="D54" s="16">
        <v>12673</v>
      </c>
      <c r="E54" s="16" t="s">
        <v>36</v>
      </c>
      <c r="F54" s="2" t="s">
        <v>36</v>
      </c>
      <c r="G54" s="5" t="s">
        <v>331</v>
      </c>
      <c r="H54" s="4" t="s">
        <v>76</v>
      </c>
      <c r="I54" s="11" t="s">
        <v>193</v>
      </c>
      <c r="J54" s="22" t="s">
        <v>282</v>
      </c>
      <c r="K54" s="11" t="s">
        <v>36</v>
      </c>
      <c r="L54" s="11" t="s">
        <v>13</v>
      </c>
      <c r="M54" s="11" t="s">
        <v>36</v>
      </c>
      <c r="P54" s="5" t="s">
        <v>398</v>
      </c>
    </row>
    <row r="55" spans="1:24" ht="102">
      <c r="A55" s="1" t="s">
        <v>194</v>
      </c>
      <c r="B55" s="4" t="s">
        <v>16</v>
      </c>
      <c r="C55" s="4">
        <v>1934</v>
      </c>
      <c r="D55" s="16">
        <v>12677</v>
      </c>
      <c r="E55" s="16" t="s">
        <v>36</v>
      </c>
      <c r="F55" s="2" t="s">
        <v>36</v>
      </c>
      <c r="G55" s="5" t="s">
        <v>331</v>
      </c>
      <c r="H55" s="4" t="s">
        <v>76</v>
      </c>
      <c r="I55" s="11" t="s">
        <v>188</v>
      </c>
      <c r="J55" s="22" t="s">
        <v>282</v>
      </c>
      <c r="K55" s="11" t="s">
        <v>36</v>
      </c>
      <c r="L55" s="11" t="s">
        <v>13</v>
      </c>
      <c r="M55" s="11" t="s">
        <v>14</v>
      </c>
      <c r="N55" s="4" t="s">
        <v>264</v>
      </c>
      <c r="P55" s="5" t="s">
        <v>399</v>
      </c>
    </row>
    <row r="56" spans="1:24" ht="68">
      <c r="A56" s="1" t="s">
        <v>274</v>
      </c>
      <c r="B56" s="4" t="s">
        <v>16</v>
      </c>
      <c r="C56" s="4">
        <v>1934</v>
      </c>
      <c r="D56" s="16">
        <v>12733</v>
      </c>
      <c r="E56" s="16" t="s">
        <v>36</v>
      </c>
      <c r="F56" s="2" t="s">
        <v>36</v>
      </c>
      <c r="G56" s="5" t="s">
        <v>330</v>
      </c>
      <c r="H56" s="4" t="s">
        <v>58</v>
      </c>
      <c r="I56" s="11" t="s">
        <v>195</v>
      </c>
      <c r="J56" s="22" t="s">
        <v>282</v>
      </c>
      <c r="K56" s="11" t="s">
        <v>36</v>
      </c>
      <c r="L56" s="11" t="s">
        <v>13</v>
      </c>
      <c r="M56" s="11" t="s">
        <v>23</v>
      </c>
      <c r="N56" s="11" t="s">
        <v>249</v>
      </c>
      <c r="P56" s="22" t="s">
        <v>400</v>
      </c>
    </row>
    <row r="57" spans="1:24" ht="85">
      <c r="A57" s="1" t="s">
        <v>196</v>
      </c>
      <c r="B57" s="4" t="s">
        <v>16</v>
      </c>
      <c r="C57" s="4">
        <v>1935</v>
      </c>
      <c r="D57" s="16">
        <v>12847</v>
      </c>
      <c r="E57" s="16" t="s">
        <v>36</v>
      </c>
      <c r="F57" s="2" t="s">
        <v>36</v>
      </c>
      <c r="G57" s="5" t="s">
        <v>329</v>
      </c>
      <c r="H57" s="4" t="s">
        <v>76</v>
      </c>
      <c r="I57" s="11" t="s">
        <v>188</v>
      </c>
      <c r="J57" s="22" t="s">
        <v>282</v>
      </c>
      <c r="K57" s="11" t="s">
        <v>36</v>
      </c>
      <c r="L57" s="11" t="s">
        <v>13</v>
      </c>
      <c r="M57" s="11" t="s">
        <v>36</v>
      </c>
      <c r="P57" s="5" t="s">
        <v>401</v>
      </c>
    </row>
    <row r="58" spans="1:24" ht="102">
      <c r="A58" s="1" t="s">
        <v>197</v>
      </c>
      <c r="B58" s="4" t="s">
        <v>16</v>
      </c>
      <c r="C58" s="4">
        <v>1935</v>
      </c>
      <c r="D58" s="16">
        <v>12950</v>
      </c>
      <c r="E58" s="16">
        <v>12956</v>
      </c>
      <c r="F58" s="11" t="s">
        <v>198</v>
      </c>
      <c r="G58" s="5" t="s">
        <v>328</v>
      </c>
      <c r="H58" s="4" t="s">
        <v>76</v>
      </c>
      <c r="I58" s="11" t="s">
        <v>199</v>
      </c>
      <c r="J58" s="22" t="s">
        <v>282</v>
      </c>
      <c r="K58" s="11" t="s">
        <v>36</v>
      </c>
      <c r="L58" s="11" t="s">
        <v>13</v>
      </c>
      <c r="M58" s="11" t="s">
        <v>14</v>
      </c>
      <c r="O58" s="22" t="s">
        <v>359</v>
      </c>
      <c r="P58" s="5" t="s">
        <v>402</v>
      </c>
    </row>
    <row r="59" spans="1:24" ht="51">
      <c r="A59" s="1" t="s">
        <v>200</v>
      </c>
      <c r="B59" s="4" t="s">
        <v>16</v>
      </c>
      <c r="C59" s="4">
        <v>1935</v>
      </c>
      <c r="D59" s="16">
        <v>12987</v>
      </c>
      <c r="E59" s="16">
        <v>13190</v>
      </c>
      <c r="F59" s="11" t="s">
        <v>201</v>
      </c>
      <c r="G59" s="5" t="s">
        <v>327</v>
      </c>
      <c r="H59" s="4" t="s">
        <v>76</v>
      </c>
      <c r="I59" s="11" t="s">
        <v>202</v>
      </c>
      <c r="J59" s="22" t="s">
        <v>282</v>
      </c>
      <c r="K59" s="11" t="s">
        <v>202</v>
      </c>
      <c r="L59" s="11" t="s">
        <v>13</v>
      </c>
      <c r="M59" s="11" t="s">
        <v>23</v>
      </c>
      <c r="N59" s="11" t="s">
        <v>250</v>
      </c>
      <c r="P59" s="5" t="s">
        <v>403</v>
      </c>
    </row>
    <row r="60" spans="1:24" ht="170">
      <c r="A60" s="47" t="s">
        <v>301</v>
      </c>
      <c r="B60" s="4" t="s">
        <v>16</v>
      </c>
      <c r="C60" s="4">
        <v>1936</v>
      </c>
      <c r="D60" s="16" t="s">
        <v>203</v>
      </c>
      <c r="E60" s="16" t="s">
        <v>36</v>
      </c>
      <c r="F60" s="2" t="s">
        <v>36</v>
      </c>
      <c r="G60" s="5" t="s">
        <v>326</v>
      </c>
      <c r="H60" s="4" t="s">
        <v>58</v>
      </c>
      <c r="I60" s="11" t="s">
        <v>204</v>
      </c>
      <c r="J60" s="22" t="s">
        <v>282</v>
      </c>
      <c r="K60" s="11" t="s">
        <v>36</v>
      </c>
      <c r="L60" s="11" t="s">
        <v>13</v>
      </c>
      <c r="M60" s="11" t="s">
        <v>23</v>
      </c>
      <c r="P60" s="5" t="s">
        <v>404</v>
      </c>
    </row>
    <row r="61" spans="1:24" ht="119">
      <c r="A61" s="1" t="s">
        <v>205</v>
      </c>
      <c r="B61" s="4" t="s">
        <v>16</v>
      </c>
      <c r="C61" s="4">
        <v>1937</v>
      </c>
      <c r="D61" s="16">
        <v>13805</v>
      </c>
      <c r="E61" s="16" t="s">
        <v>36</v>
      </c>
      <c r="F61" s="11" t="s">
        <v>36</v>
      </c>
      <c r="G61" s="4" t="s">
        <v>206</v>
      </c>
      <c r="H61" s="4" t="s">
        <v>58</v>
      </c>
      <c r="I61" s="11" t="s">
        <v>207</v>
      </c>
      <c r="J61" s="22" t="s">
        <v>282</v>
      </c>
      <c r="K61" s="11" t="s">
        <v>36</v>
      </c>
      <c r="L61" s="11" t="s">
        <v>13</v>
      </c>
      <c r="M61" s="11" t="s">
        <v>23</v>
      </c>
      <c r="N61" s="11" t="s">
        <v>265</v>
      </c>
      <c r="P61" s="5" t="s">
        <v>405</v>
      </c>
    </row>
    <row r="62" spans="1:24" ht="102">
      <c r="A62" s="1" t="s">
        <v>208</v>
      </c>
      <c r="B62" s="4" t="s">
        <v>16</v>
      </c>
      <c r="C62" s="4">
        <v>1938</v>
      </c>
      <c r="D62" s="16">
        <v>14081</v>
      </c>
      <c r="E62" s="16">
        <v>14111</v>
      </c>
      <c r="F62" s="11" t="s">
        <v>209</v>
      </c>
      <c r="G62" s="5" t="s">
        <v>325</v>
      </c>
      <c r="H62" s="4" t="s">
        <v>76</v>
      </c>
      <c r="I62" s="22" t="s">
        <v>347</v>
      </c>
      <c r="J62" s="22" t="s">
        <v>282</v>
      </c>
      <c r="K62" s="22" t="s">
        <v>347</v>
      </c>
      <c r="L62" s="11" t="s">
        <v>13</v>
      </c>
      <c r="M62" s="11" t="s">
        <v>23</v>
      </c>
      <c r="N62" s="4" t="s">
        <v>266</v>
      </c>
      <c r="P62" s="5" t="s">
        <v>406</v>
      </c>
      <c r="R62" s="44"/>
      <c r="S62" s="37"/>
      <c r="T62" s="37"/>
      <c r="U62" s="37"/>
      <c r="V62" s="37"/>
      <c r="W62" s="37"/>
      <c r="X62" s="37"/>
    </row>
    <row r="63" spans="1:24" ht="68">
      <c r="A63" s="1" t="s">
        <v>162</v>
      </c>
      <c r="B63" s="4" t="s">
        <v>16</v>
      </c>
      <c r="C63" s="4">
        <v>1938</v>
      </c>
      <c r="D63" s="16">
        <v>14238</v>
      </c>
      <c r="E63" s="16">
        <v>14379</v>
      </c>
      <c r="F63" s="11" t="s">
        <v>210</v>
      </c>
      <c r="G63" s="4" t="s">
        <v>211</v>
      </c>
      <c r="H63" s="4" t="s">
        <v>76</v>
      </c>
      <c r="I63" s="11" t="s">
        <v>204</v>
      </c>
      <c r="J63" s="22" t="s">
        <v>282</v>
      </c>
      <c r="K63" s="11" t="s">
        <v>212</v>
      </c>
      <c r="L63" s="11" t="s">
        <v>13</v>
      </c>
      <c r="M63" s="11" t="s">
        <v>36</v>
      </c>
      <c r="P63" s="5" t="s">
        <v>407</v>
      </c>
    </row>
    <row r="64" spans="1:24" ht="85">
      <c r="A64" s="47" t="s">
        <v>302</v>
      </c>
      <c r="B64" s="4" t="s">
        <v>16</v>
      </c>
      <c r="C64" s="4">
        <v>1939</v>
      </c>
      <c r="D64" s="16">
        <v>14597</v>
      </c>
      <c r="E64" s="16" t="s">
        <v>22</v>
      </c>
      <c r="F64" s="11" t="s">
        <v>22</v>
      </c>
      <c r="G64" s="4" t="s">
        <v>213</v>
      </c>
      <c r="H64" s="4" t="s">
        <v>58</v>
      </c>
      <c r="I64" s="11" t="s">
        <v>214</v>
      </c>
      <c r="J64" s="22" t="s">
        <v>282</v>
      </c>
      <c r="K64" s="11" t="s">
        <v>22</v>
      </c>
      <c r="L64" s="11" t="s">
        <v>13</v>
      </c>
      <c r="M64" s="11" t="s">
        <v>23</v>
      </c>
      <c r="N64" s="11" t="s">
        <v>279</v>
      </c>
      <c r="O64" s="11" t="s">
        <v>215</v>
      </c>
      <c r="P64" s="22" t="s">
        <v>408</v>
      </c>
    </row>
    <row r="65" spans="1:16" ht="102">
      <c r="A65" s="1" t="s">
        <v>275</v>
      </c>
      <c r="B65" s="4" t="s">
        <v>16</v>
      </c>
      <c r="C65" s="4">
        <v>1940</v>
      </c>
      <c r="D65" s="16">
        <v>14683</v>
      </c>
      <c r="E65" s="16">
        <v>15028</v>
      </c>
      <c r="F65" s="11" t="s">
        <v>19</v>
      </c>
      <c r="G65" s="5" t="s">
        <v>324</v>
      </c>
      <c r="H65" s="4" t="s">
        <v>58</v>
      </c>
      <c r="I65" s="11" t="s">
        <v>216</v>
      </c>
      <c r="J65" s="22" t="s">
        <v>282</v>
      </c>
      <c r="K65" s="11" t="s">
        <v>216</v>
      </c>
      <c r="L65" s="11" t="s">
        <v>13</v>
      </c>
      <c r="M65" s="11" t="s">
        <v>23</v>
      </c>
      <c r="N65" s="11" t="s">
        <v>278</v>
      </c>
      <c r="P65" s="22" t="s">
        <v>409</v>
      </c>
    </row>
    <row r="66" spans="1:16" ht="187">
      <c r="A66" s="1" t="s">
        <v>217</v>
      </c>
      <c r="B66" s="4" t="s">
        <v>6</v>
      </c>
      <c r="C66" s="4">
        <v>1941</v>
      </c>
      <c r="D66" s="16">
        <v>15317</v>
      </c>
      <c r="E66" s="16">
        <v>16369</v>
      </c>
      <c r="F66" s="11" t="s">
        <v>218</v>
      </c>
      <c r="G66" s="4" t="s">
        <v>219</v>
      </c>
      <c r="H66" s="4" t="s">
        <v>11</v>
      </c>
      <c r="I66" s="22" t="s">
        <v>346</v>
      </c>
      <c r="J66" s="22" t="s">
        <v>220</v>
      </c>
      <c r="K66" s="11" t="s">
        <v>221</v>
      </c>
      <c r="L66" s="18" t="s">
        <v>222</v>
      </c>
      <c r="M66" s="11" t="s">
        <v>14</v>
      </c>
      <c r="N66" s="11" t="s">
        <v>280</v>
      </c>
      <c r="P66" s="22" t="s">
        <v>410</v>
      </c>
    </row>
    <row r="67" spans="1:16" ht="102">
      <c r="A67" s="1" t="s">
        <v>223</v>
      </c>
      <c r="B67" s="4" t="s">
        <v>16</v>
      </c>
      <c r="C67" s="4">
        <v>1943</v>
      </c>
      <c r="D67" s="16">
        <v>15872</v>
      </c>
      <c r="E67" s="16">
        <v>15877</v>
      </c>
      <c r="F67" s="11" t="s">
        <v>110</v>
      </c>
      <c r="G67" s="4" t="s">
        <v>224</v>
      </c>
      <c r="H67" s="4" t="s">
        <v>52</v>
      </c>
      <c r="I67" s="11" t="s">
        <v>225</v>
      </c>
      <c r="J67" s="22" t="s">
        <v>282</v>
      </c>
      <c r="K67" s="11" t="s">
        <v>225</v>
      </c>
      <c r="L67" s="11" t="s">
        <v>13</v>
      </c>
      <c r="M67" s="11" t="s">
        <v>14</v>
      </c>
      <c r="P67" s="5" t="s">
        <v>411</v>
      </c>
    </row>
    <row r="68" spans="1:16" ht="34">
      <c r="A68" s="1" t="s">
        <v>226</v>
      </c>
      <c r="B68" s="4" t="s">
        <v>16</v>
      </c>
      <c r="C68" s="4">
        <v>1959</v>
      </c>
      <c r="D68" s="16">
        <v>21895</v>
      </c>
      <c r="E68" s="16">
        <v>21906</v>
      </c>
      <c r="F68" s="11" t="s">
        <v>227</v>
      </c>
      <c r="G68" s="5" t="s">
        <v>323</v>
      </c>
      <c r="H68" s="4" t="s">
        <v>76</v>
      </c>
      <c r="I68" s="11" t="s">
        <v>228</v>
      </c>
      <c r="J68" s="22" t="s">
        <v>282</v>
      </c>
      <c r="K68" s="11" t="s">
        <v>229</v>
      </c>
      <c r="L68" s="11" t="s">
        <v>13</v>
      </c>
      <c r="M68" s="11" t="s">
        <v>23</v>
      </c>
      <c r="N68" s="11" t="s">
        <v>251</v>
      </c>
      <c r="P68" s="11" t="s">
        <v>256</v>
      </c>
    </row>
    <row r="69" spans="1:16" ht="187">
      <c r="A69" s="1" t="s">
        <v>230</v>
      </c>
      <c r="B69" s="4" t="s">
        <v>16</v>
      </c>
      <c r="C69" s="4">
        <v>1963</v>
      </c>
      <c r="D69" s="16">
        <v>23176</v>
      </c>
      <c r="E69" s="16">
        <v>23566</v>
      </c>
      <c r="F69" s="11" t="s">
        <v>231</v>
      </c>
      <c r="G69" s="4" t="s">
        <v>232</v>
      </c>
      <c r="H69" s="4" t="s">
        <v>52</v>
      </c>
      <c r="I69" s="11" t="s">
        <v>233</v>
      </c>
      <c r="J69" s="22" t="s">
        <v>282</v>
      </c>
      <c r="K69" s="11" t="s">
        <v>233</v>
      </c>
      <c r="L69" s="11" t="s">
        <v>13</v>
      </c>
      <c r="M69" s="11" t="s">
        <v>23</v>
      </c>
      <c r="O69" s="11" t="s">
        <v>234</v>
      </c>
      <c r="P69" s="5" t="s">
        <v>412</v>
      </c>
    </row>
    <row r="70" spans="1:16">
      <c r="A70" s="12"/>
      <c r="B70" s="12"/>
      <c r="C70" s="5"/>
      <c r="D70" s="7"/>
      <c r="E70" s="2"/>
      <c r="L70" s="3"/>
    </row>
    <row r="71" spans="1:16" ht="17">
      <c r="A71" s="13" t="s">
        <v>235</v>
      </c>
      <c r="B71" s="25">
        <f>COUNTA(Table3[Covered area])</f>
        <v>68</v>
      </c>
      <c r="C71" s="14" t="s">
        <v>236</v>
      </c>
      <c r="D71" s="7"/>
      <c r="E71" s="2"/>
      <c r="L71" s="3"/>
    </row>
    <row r="72" spans="1:16" ht="17">
      <c r="A72" s="19" t="s">
        <v>237</v>
      </c>
      <c r="B72" s="26"/>
      <c r="C72" s="27"/>
      <c r="D72" s="7"/>
      <c r="E72" s="2"/>
    </row>
    <row r="73" spans="1:16" ht="17">
      <c r="A73" s="28" t="s">
        <v>6</v>
      </c>
      <c r="B73" s="9">
        <f>COUNTIF(Table3[State or federal], "Federal")</f>
        <v>10</v>
      </c>
      <c r="C73" s="29"/>
      <c r="D73" s="7"/>
      <c r="E73" s="2"/>
    </row>
    <row r="74" spans="1:16" ht="17">
      <c r="A74" s="30" t="s">
        <v>16</v>
      </c>
      <c r="B74" s="9">
        <f>COUNTIF(Table3[State or federal], "State")</f>
        <v>57</v>
      </c>
      <c r="C74" s="29"/>
      <c r="D74" s="7"/>
      <c r="E74" s="2"/>
    </row>
    <row r="75" spans="1:16" ht="17">
      <c r="A75" s="31" t="s">
        <v>58</v>
      </c>
      <c r="B75" s="9">
        <f>COUNTIF(Table3[State or federal], "See notes")</f>
        <v>1</v>
      </c>
      <c r="C75" s="29"/>
      <c r="D75" s="7"/>
      <c r="E75" s="2"/>
    </row>
    <row r="76" spans="1:16">
      <c r="A76" s="31"/>
      <c r="B76" s="9"/>
      <c r="C76" s="29">
        <f>SUM(B73:B75)</f>
        <v>68</v>
      </c>
      <c r="D76" s="7"/>
      <c r="E76" s="2"/>
    </row>
    <row r="77" spans="1:16" ht="17">
      <c r="A77" s="14" t="s">
        <v>238</v>
      </c>
      <c r="B77" s="26"/>
      <c r="C77" s="27"/>
      <c r="D77" s="7"/>
      <c r="E77" s="2"/>
      <c r="K77" s="32"/>
      <c r="L77" s="3"/>
    </row>
    <row r="78" spans="1:16" ht="17">
      <c r="A78" s="29" t="s">
        <v>60</v>
      </c>
      <c r="B78" s="9">
        <f>COUNTIF(Table3[Position of declaring authority], A78)</f>
        <v>1</v>
      </c>
      <c r="C78" s="29"/>
      <c r="D78" s="7"/>
      <c r="E78" s="2"/>
      <c r="K78" s="32"/>
      <c r="L78" s="3"/>
    </row>
    <row r="79" spans="1:16" ht="17">
      <c r="A79" s="29" t="s">
        <v>42</v>
      </c>
      <c r="B79" s="9">
        <f>COUNTIF(Table3[Position of declaring authority], A79)</f>
        <v>2</v>
      </c>
      <c r="C79" s="29"/>
      <c r="D79" s="7"/>
      <c r="E79" s="2"/>
      <c r="K79" s="32"/>
      <c r="L79" s="3"/>
    </row>
    <row r="80" spans="1:16" ht="17">
      <c r="A80" s="11" t="s">
        <v>309</v>
      </c>
      <c r="B80" s="9">
        <f>COUNTIF(Table3[Position of declaring authority], A80)</f>
        <v>2</v>
      </c>
      <c r="C80" s="29"/>
      <c r="D80" s="7"/>
      <c r="E80" s="2"/>
      <c r="K80" s="32"/>
      <c r="L80" s="3"/>
    </row>
    <row r="81" spans="1:12" ht="17">
      <c r="A81" s="11" t="s">
        <v>282</v>
      </c>
      <c r="B81" s="9">
        <f>COUNTIF(Table3[Position of declaring authority], A81)</f>
        <v>52</v>
      </c>
      <c r="C81" s="29"/>
      <c r="D81" s="7"/>
      <c r="E81" s="2"/>
      <c r="K81" s="32"/>
      <c r="L81" s="3"/>
    </row>
    <row r="82" spans="1:12" ht="17">
      <c r="A82" s="29" t="s">
        <v>306</v>
      </c>
      <c r="B82" s="9">
        <f>COUNTIF(Table3[Position of declaring authority], A82)</f>
        <v>1</v>
      </c>
      <c r="C82" s="29"/>
      <c r="D82" s="7"/>
      <c r="E82" s="2"/>
      <c r="L82" s="3"/>
    </row>
    <row r="83" spans="1:12" ht="17">
      <c r="A83" s="11" t="s">
        <v>72</v>
      </c>
      <c r="B83" s="9">
        <f>COUNTIF(Table3[Position of declaring authority], A83)</f>
        <v>2</v>
      </c>
      <c r="C83" s="29"/>
      <c r="D83" s="7"/>
      <c r="E83" s="2"/>
      <c r="L83" s="3"/>
    </row>
    <row r="84" spans="1:12" ht="17">
      <c r="A84" s="52" t="s">
        <v>414</v>
      </c>
      <c r="B84" s="9">
        <f>COUNTIF(Table3[Position of declaring authority], A84)</f>
        <v>6</v>
      </c>
      <c r="C84" s="29"/>
      <c r="D84" s="7"/>
      <c r="E84" s="2"/>
      <c r="L84" s="3"/>
    </row>
    <row r="85" spans="1:12" ht="17">
      <c r="A85" s="29" t="s">
        <v>348</v>
      </c>
      <c r="B85" s="9">
        <f>COUNTIF(Table3[Position of declaring authority], A85)</f>
        <v>1</v>
      </c>
      <c r="C85" s="29"/>
      <c r="D85" s="7"/>
      <c r="E85" s="2"/>
      <c r="L85" s="3"/>
    </row>
    <row r="86" spans="1:12" ht="17">
      <c r="A86" s="29" t="s">
        <v>220</v>
      </c>
      <c r="B86" s="9">
        <f>COUNTIF(Table3[Position of declaring authority], A86)</f>
        <v>1</v>
      </c>
      <c r="C86" s="29"/>
      <c r="D86" s="7"/>
      <c r="E86" s="2"/>
      <c r="L86" s="3"/>
    </row>
    <row r="87" spans="1:12">
      <c r="A87" s="20"/>
      <c r="B87" s="9"/>
      <c r="C87" s="29">
        <f>(SUM(B78:B86))</f>
        <v>68</v>
      </c>
      <c r="D87" s="7"/>
      <c r="E87" s="2"/>
      <c r="L87" s="3"/>
    </row>
    <row r="88" spans="1:12" ht="51">
      <c r="A88" s="6" t="s">
        <v>239</v>
      </c>
      <c r="B88" s="26">
        <f>COUNTIF(Table3[Civilians tried by military tribunal?], "Yes")</f>
        <v>15</v>
      </c>
      <c r="C88" s="27"/>
      <c r="D88" s="7"/>
      <c r="E88" s="2"/>
      <c r="L88" s="3"/>
    </row>
    <row r="89" spans="1:12" ht="17">
      <c r="A89" s="6" t="s">
        <v>240</v>
      </c>
      <c r="B89" s="26"/>
      <c r="C89" s="27"/>
      <c r="D89" s="7"/>
      <c r="E89" s="2"/>
      <c r="L89" s="3"/>
    </row>
    <row r="90" spans="1:12" ht="17">
      <c r="A90" s="33" t="s">
        <v>11</v>
      </c>
      <c r="B90" s="34">
        <f>COUNTIF(Table3[Precipitating event type], "War or invasion")</f>
        <v>2</v>
      </c>
      <c r="C90" s="29"/>
      <c r="D90" s="7"/>
      <c r="E90" s="2"/>
      <c r="L90" s="3"/>
    </row>
    <row r="91" spans="1:12" ht="17">
      <c r="A91" s="33" t="s">
        <v>21</v>
      </c>
      <c r="B91" s="34">
        <f>COUNTIF(Table3[Precipitating event type], "Domestic war or insurrection")</f>
        <v>7</v>
      </c>
      <c r="C91" s="29"/>
      <c r="D91" s="7"/>
      <c r="E91" s="2"/>
      <c r="L91" s="3"/>
    </row>
    <row r="92" spans="1:12" ht="17">
      <c r="A92" s="35" t="s">
        <v>52</v>
      </c>
      <c r="B92" s="34">
        <f>COUNTIF(Table3[Precipitating event type], "Riot or civil unrest")</f>
        <v>11</v>
      </c>
      <c r="C92" s="29"/>
      <c r="D92" s="7"/>
      <c r="E92" s="2"/>
      <c r="L92" s="3"/>
    </row>
    <row r="93" spans="1:12" ht="17">
      <c r="A93" s="33" t="s">
        <v>76</v>
      </c>
      <c r="B93" s="34">
        <f>COUNTIF(Table3[Precipitating event type], "Labor dispute")</f>
        <v>29</v>
      </c>
      <c r="C93" s="29"/>
      <c r="D93" s="7"/>
      <c r="E93" s="2"/>
      <c r="L93" s="3"/>
    </row>
    <row r="94" spans="1:12" ht="17">
      <c r="A94" s="33" t="s">
        <v>71</v>
      </c>
      <c r="B94" s="34">
        <f>COUNTIF(Table3[Precipitating event type], "Natural disaster")</f>
        <v>4</v>
      </c>
      <c r="C94" s="29"/>
      <c r="D94" s="7"/>
      <c r="E94" s="2"/>
      <c r="L94" s="3"/>
    </row>
    <row r="95" spans="1:12" ht="17">
      <c r="A95" s="33" t="s">
        <v>58</v>
      </c>
      <c r="B95" s="34">
        <f>COUNTIF(Table3[Precipitating event type], "Other")</f>
        <v>15</v>
      </c>
      <c r="C95" s="29"/>
      <c r="D95" s="7"/>
      <c r="E95" s="2"/>
      <c r="L95" s="3"/>
    </row>
    <row r="96" spans="1:12">
      <c r="A96" s="20"/>
      <c r="B96" s="10"/>
      <c r="C96" s="36">
        <f>SUM(B90:B95)</f>
        <v>68</v>
      </c>
      <c r="D96" s="7"/>
      <c r="E96" s="2"/>
      <c r="L96" s="3"/>
    </row>
    <row r="97" spans="1:15">
      <c r="A97" s="4"/>
      <c r="B97" s="4"/>
      <c r="C97" s="5"/>
      <c r="D97" s="7"/>
      <c r="E97" s="2"/>
      <c r="L97" s="3"/>
    </row>
    <row r="98" spans="1:15" ht="17">
      <c r="A98" s="21" t="s">
        <v>241</v>
      </c>
      <c r="C98" s="37"/>
      <c r="D98" s="37"/>
      <c r="E98" s="37"/>
      <c r="F98" s="38"/>
      <c r="G98" s="38"/>
      <c r="H98" s="39"/>
      <c r="I98" s="38"/>
      <c r="J98" s="38"/>
      <c r="K98" s="38"/>
      <c r="L98" s="38"/>
      <c r="M98" s="38"/>
      <c r="N98" s="40"/>
    </row>
    <row r="99" spans="1:15">
      <c r="A99" s="11">
        <v>1770</v>
      </c>
      <c r="B99" s="11">
        <f>COUNTIF(Table3[Start year], A99)</f>
        <v>0</v>
      </c>
      <c r="E99" s="22"/>
      <c r="F99" s="22"/>
      <c r="G99" s="22"/>
      <c r="H99" s="5"/>
      <c r="I99" s="37"/>
      <c r="J99" s="37"/>
      <c r="K99" s="37"/>
      <c r="L99" s="37"/>
      <c r="M99" s="37"/>
      <c r="N99" s="18"/>
    </row>
    <row r="100" spans="1:15">
      <c r="A100" s="11">
        <f t="shared" ref="A100:A102" si="0">(A99+1)</f>
        <v>1771</v>
      </c>
      <c r="B100" s="11">
        <f>COUNTIF(Table3[Start year], A100)</f>
        <v>0</v>
      </c>
      <c r="E100" s="22"/>
      <c r="F100" s="22"/>
      <c r="G100" s="22"/>
      <c r="H100" s="5"/>
      <c r="I100" s="37"/>
      <c r="J100" s="37"/>
      <c r="K100" s="37"/>
      <c r="L100" s="37"/>
      <c r="M100" s="37"/>
      <c r="N100" s="18"/>
    </row>
    <row r="101" spans="1:15">
      <c r="A101" s="11">
        <f t="shared" si="0"/>
        <v>1772</v>
      </c>
      <c r="B101" s="11">
        <f>COUNTIF(Table3[Start year], A101)</f>
        <v>0</v>
      </c>
      <c r="E101" s="22"/>
      <c r="F101" s="22"/>
      <c r="G101" s="22"/>
      <c r="H101" s="5"/>
      <c r="I101" s="37"/>
      <c r="J101" s="37"/>
      <c r="K101" s="37"/>
      <c r="L101" s="37"/>
      <c r="M101" s="37"/>
      <c r="N101" s="18"/>
    </row>
    <row r="102" spans="1:15">
      <c r="A102" s="11">
        <f t="shared" si="0"/>
        <v>1773</v>
      </c>
      <c r="B102" s="11">
        <f>COUNTIF(Table3[Start year], A102)</f>
        <v>0</v>
      </c>
      <c r="E102" s="22"/>
      <c r="F102" s="22"/>
      <c r="G102" s="22"/>
      <c r="H102" s="5"/>
      <c r="I102" s="37"/>
      <c r="J102" s="37"/>
      <c r="K102" s="37"/>
      <c r="L102" s="37"/>
      <c r="M102" s="37"/>
      <c r="N102" s="18"/>
    </row>
    <row r="103" spans="1:15">
      <c r="A103" s="11">
        <f>(A102+1)</f>
        <v>1774</v>
      </c>
      <c r="B103" s="11">
        <f>COUNTIF(Table3[Start year], A103)</f>
        <v>0</v>
      </c>
      <c r="E103" s="22"/>
      <c r="F103" s="22"/>
      <c r="G103" s="22"/>
      <c r="H103" s="5"/>
      <c r="I103" s="37"/>
      <c r="J103" s="37"/>
      <c r="K103" s="37"/>
      <c r="L103" s="37"/>
      <c r="M103" s="37"/>
      <c r="N103" s="18"/>
    </row>
    <row r="104" spans="1:15">
      <c r="A104" s="11">
        <f>(A103+1)</f>
        <v>1775</v>
      </c>
      <c r="B104" s="11">
        <f>COUNTIF(Table3[Start year], A104)</f>
        <v>0</v>
      </c>
      <c r="E104" s="22"/>
      <c r="F104" s="22"/>
      <c r="G104" s="22"/>
      <c r="H104" s="5"/>
      <c r="I104" s="37"/>
      <c r="J104" s="37"/>
      <c r="K104" s="37"/>
      <c r="L104" s="37"/>
      <c r="M104" s="37"/>
      <c r="N104" s="18"/>
    </row>
    <row r="105" spans="1:15">
      <c r="A105" s="11">
        <f t="shared" ref="A105:A168" si="1">(A104+1)</f>
        <v>1776</v>
      </c>
      <c r="B105" s="11">
        <f>COUNTIF(Table3[Start year], A105)</f>
        <v>0</v>
      </c>
      <c r="E105" s="22"/>
      <c r="F105" s="22"/>
      <c r="G105" s="22"/>
      <c r="H105" s="5"/>
      <c r="I105" s="37"/>
      <c r="J105" s="37"/>
      <c r="K105" s="37"/>
      <c r="L105" s="37"/>
      <c r="M105" s="37"/>
      <c r="N105" s="18"/>
    </row>
    <row r="106" spans="1:15">
      <c r="A106" s="11">
        <f t="shared" si="1"/>
        <v>1777</v>
      </c>
      <c r="B106" s="11">
        <f>COUNTIF(Table3[Start year], A106)</f>
        <v>0</v>
      </c>
      <c r="E106" s="22"/>
      <c r="F106" s="22"/>
      <c r="G106" s="22"/>
      <c r="H106" s="5"/>
      <c r="I106" s="38"/>
      <c r="J106" s="38"/>
      <c r="K106" s="38"/>
      <c r="L106" s="38"/>
      <c r="M106" s="38"/>
      <c r="N106" s="40"/>
      <c r="O106" s="38"/>
    </row>
    <row r="107" spans="1:15">
      <c r="A107" s="11">
        <f t="shared" si="1"/>
        <v>1778</v>
      </c>
      <c r="B107" s="11">
        <f>COUNTIF(Table3[Start year], A107)</f>
        <v>0</v>
      </c>
      <c r="E107" s="22"/>
      <c r="F107" s="22"/>
      <c r="G107" s="22"/>
      <c r="H107" s="5"/>
      <c r="I107" s="37"/>
      <c r="J107" s="37"/>
      <c r="K107" s="37"/>
      <c r="L107" s="37"/>
      <c r="M107" s="37"/>
      <c r="N107" s="18"/>
      <c r="O107" s="37"/>
    </row>
    <row r="108" spans="1:15">
      <c r="A108" s="11">
        <f t="shared" si="1"/>
        <v>1779</v>
      </c>
      <c r="B108" s="11">
        <f>COUNTIF(Table3[Start year], A108)</f>
        <v>0</v>
      </c>
      <c r="E108" s="22"/>
      <c r="F108" s="22"/>
      <c r="G108" s="22"/>
      <c r="H108" s="5"/>
      <c r="I108" s="37"/>
      <c r="J108" s="37"/>
      <c r="K108" s="37"/>
      <c r="L108" s="37"/>
      <c r="M108" s="37"/>
      <c r="N108" s="18"/>
      <c r="O108" s="37"/>
    </row>
    <row r="109" spans="1:15">
      <c r="A109" s="11">
        <f t="shared" si="1"/>
        <v>1780</v>
      </c>
      <c r="B109" s="11">
        <f>COUNTIF(Table3[Start year], A109)</f>
        <v>0</v>
      </c>
      <c r="E109" s="22"/>
      <c r="F109" s="22"/>
      <c r="G109" s="22"/>
      <c r="H109" s="5"/>
      <c r="I109" s="37"/>
      <c r="J109" s="37"/>
      <c r="K109" s="37"/>
      <c r="L109" s="37"/>
      <c r="M109" s="37"/>
      <c r="N109" s="18"/>
      <c r="O109" s="37"/>
    </row>
    <row r="110" spans="1:15">
      <c r="A110" s="11">
        <f t="shared" si="1"/>
        <v>1781</v>
      </c>
      <c r="B110" s="11">
        <f>COUNTIF(Table3[Start year], A110)</f>
        <v>0</v>
      </c>
      <c r="E110" s="22"/>
      <c r="F110" s="22"/>
      <c r="G110" s="22"/>
      <c r="H110" s="5"/>
      <c r="I110" s="37"/>
      <c r="J110" s="37"/>
      <c r="K110" s="37"/>
      <c r="L110" s="37"/>
      <c r="M110" s="37"/>
      <c r="N110" s="18"/>
      <c r="O110" s="37"/>
    </row>
    <row r="111" spans="1:15">
      <c r="A111" s="11">
        <f t="shared" si="1"/>
        <v>1782</v>
      </c>
      <c r="B111" s="11">
        <f>COUNTIF(Table3[Start year], A111)</f>
        <v>0</v>
      </c>
      <c r="E111" s="22"/>
      <c r="F111" s="22"/>
      <c r="G111" s="22"/>
      <c r="H111" s="5"/>
      <c r="I111" s="37"/>
      <c r="J111" s="37"/>
      <c r="K111" s="37"/>
      <c r="L111" s="37"/>
      <c r="M111" s="37"/>
      <c r="N111" s="18"/>
      <c r="O111" s="37"/>
    </row>
    <row r="112" spans="1:15">
      <c r="A112" s="11">
        <f t="shared" si="1"/>
        <v>1783</v>
      </c>
      <c r="B112" s="11">
        <f>COUNTIF(Table3[Start year], A112)</f>
        <v>0</v>
      </c>
      <c r="E112" s="22"/>
      <c r="F112" s="22"/>
      <c r="G112" s="22"/>
      <c r="H112" s="5"/>
      <c r="I112" s="37"/>
      <c r="J112" s="37"/>
      <c r="K112" s="37"/>
      <c r="L112" s="37"/>
      <c r="M112" s="37"/>
      <c r="N112" s="18"/>
      <c r="O112" s="37"/>
    </row>
    <row r="113" spans="1:15">
      <c r="A113" s="11">
        <f t="shared" si="1"/>
        <v>1784</v>
      </c>
      <c r="B113" s="11">
        <f>COUNTIF(Table3[Start year], A113)</f>
        <v>0</v>
      </c>
      <c r="E113" s="22"/>
      <c r="F113" s="22"/>
      <c r="G113" s="22"/>
      <c r="H113" s="5"/>
      <c r="I113" s="37"/>
      <c r="J113" s="37"/>
      <c r="K113" s="37"/>
      <c r="L113" s="37"/>
      <c r="M113" s="37"/>
      <c r="N113" s="18"/>
      <c r="O113" s="37"/>
    </row>
    <row r="114" spans="1:15">
      <c r="A114" s="11">
        <f t="shared" si="1"/>
        <v>1785</v>
      </c>
      <c r="B114" s="11">
        <f>COUNTIF(Table3[Start year], A114)</f>
        <v>0</v>
      </c>
      <c r="E114" s="22"/>
      <c r="F114" s="22"/>
      <c r="G114" s="22"/>
      <c r="H114" s="5"/>
      <c r="I114" s="37"/>
      <c r="J114" s="37"/>
      <c r="K114" s="37"/>
      <c r="L114" s="37"/>
      <c r="M114" s="37"/>
      <c r="N114" s="18"/>
      <c r="O114" s="37"/>
    </row>
    <row r="115" spans="1:15">
      <c r="A115" s="11">
        <f t="shared" si="1"/>
        <v>1786</v>
      </c>
      <c r="B115" s="11">
        <f>COUNTIF(Table3[Start year], A115)</f>
        <v>0</v>
      </c>
      <c r="E115" s="22"/>
      <c r="F115" s="22"/>
      <c r="G115" s="22"/>
      <c r="H115" s="5"/>
      <c r="I115" s="37"/>
      <c r="J115" s="37"/>
      <c r="K115" s="37"/>
      <c r="L115" s="37"/>
      <c r="M115" s="37"/>
      <c r="N115" s="18"/>
      <c r="O115" s="37"/>
    </row>
    <row r="116" spans="1:15">
      <c r="A116" s="11">
        <f t="shared" si="1"/>
        <v>1787</v>
      </c>
      <c r="B116" s="11">
        <f>COUNTIF(Table3[Start year], A116)</f>
        <v>0</v>
      </c>
      <c r="E116" s="22"/>
      <c r="F116" s="22"/>
      <c r="G116" s="22"/>
      <c r="H116" s="5"/>
      <c r="I116" s="37"/>
      <c r="J116" s="37"/>
      <c r="K116" s="37"/>
      <c r="L116" s="37"/>
      <c r="M116" s="37"/>
      <c r="N116" s="18"/>
      <c r="O116" s="37"/>
    </row>
    <row r="117" spans="1:15">
      <c r="A117" s="11">
        <f t="shared" si="1"/>
        <v>1788</v>
      </c>
      <c r="B117" s="11">
        <f>COUNTIF(Table3[Start year], A117)</f>
        <v>0</v>
      </c>
      <c r="E117" s="22"/>
      <c r="F117" s="22"/>
      <c r="G117" s="22"/>
      <c r="H117" s="5"/>
      <c r="I117" s="37"/>
      <c r="J117" s="37"/>
      <c r="K117" s="37"/>
      <c r="L117" s="37"/>
      <c r="M117" s="37"/>
      <c r="N117" s="18"/>
      <c r="O117" s="37"/>
    </row>
    <row r="118" spans="1:15">
      <c r="A118" s="11">
        <f t="shared" si="1"/>
        <v>1789</v>
      </c>
      <c r="B118" s="11">
        <f>COUNTIF(Table3[Start year], A118)</f>
        <v>0</v>
      </c>
      <c r="E118" s="22"/>
      <c r="F118" s="22"/>
      <c r="G118" s="22"/>
      <c r="H118" s="5"/>
      <c r="I118" s="37"/>
      <c r="J118" s="37"/>
      <c r="K118" s="37"/>
      <c r="L118" s="37"/>
      <c r="M118" s="37"/>
      <c r="N118" s="18"/>
      <c r="O118" s="37"/>
    </row>
    <row r="119" spans="1:15">
      <c r="A119" s="11">
        <f t="shared" si="1"/>
        <v>1790</v>
      </c>
      <c r="B119" s="11">
        <f>COUNTIF(Table3[Start year], A119)</f>
        <v>0</v>
      </c>
      <c r="E119" s="22"/>
      <c r="F119" s="22"/>
      <c r="G119" s="22"/>
      <c r="H119" s="5"/>
      <c r="I119" s="37"/>
      <c r="J119" s="37"/>
      <c r="K119" s="37"/>
      <c r="L119" s="37"/>
      <c r="M119" s="37"/>
      <c r="N119" s="18"/>
      <c r="O119" s="37"/>
    </row>
    <row r="120" spans="1:15">
      <c r="A120" s="11">
        <f t="shared" si="1"/>
        <v>1791</v>
      </c>
      <c r="B120" s="11">
        <f>COUNTIF(Table3[Start year], A120)</f>
        <v>0</v>
      </c>
      <c r="E120" s="22"/>
      <c r="F120" s="22"/>
      <c r="G120" s="22"/>
      <c r="H120" s="5"/>
      <c r="I120" s="37"/>
      <c r="J120" s="37"/>
      <c r="K120" s="37"/>
      <c r="L120" s="37"/>
      <c r="M120" s="37"/>
      <c r="N120" s="18"/>
      <c r="O120" s="37"/>
    </row>
    <row r="121" spans="1:15">
      <c r="A121" s="11">
        <f t="shared" si="1"/>
        <v>1792</v>
      </c>
      <c r="B121" s="11">
        <f>COUNTIF(Table3[Start year], A121)</f>
        <v>0</v>
      </c>
      <c r="E121" s="22"/>
      <c r="F121" s="22"/>
      <c r="G121" s="22"/>
      <c r="H121" s="5"/>
      <c r="I121" s="37"/>
      <c r="J121" s="37"/>
      <c r="K121" s="37"/>
      <c r="L121" s="37"/>
      <c r="M121" s="37"/>
      <c r="N121" s="18"/>
      <c r="O121" s="37"/>
    </row>
    <row r="122" spans="1:15">
      <c r="A122" s="11">
        <f t="shared" si="1"/>
        <v>1793</v>
      </c>
      <c r="B122" s="11">
        <f>COUNTIF(Table3[Start year], A122)</f>
        <v>0</v>
      </c>
      <c r="E122" s="22"/>
      <c r="F122" s="22"/>
      <c r="G122" s="22"/>
      <c r="H122" s="5"/>
      <c r="I122" s="37"/>
      <c r="J122" s="37"/>
      <c r="K122" s="37"/>
      <c r="L122" s="37"/>
      <c r="M122" s="37"/>
      <c r="N122" s="18"/>
      <c r="O122" s="37"/>
    </row>
    <row r="123" spans="1:15">
      <c r="A123" s="11">
        <f t="shared" si="1"/>
        <v>1794</v>
      </c>
      <c r="B123" s="11">
        <f>COUNTIF(Table3[Start year], A123)</f>
        <v>0</v>
      </c>
      <c r="E123" s="22"/>
      <c r="F123" s="22"/>
      <c r="G123" s="22"/>
      <c r="H123" s="5"/>
      <c r="I123" s="37"/>
      <c r="J123" s="37"/>
      <c r="K123" s="37"/>
      <c r="L123" s="37"/>
      <c r="M123" s="37"/>
      <c r="N123" s="18"/>
      <c r="O123" s="37"/>
    </row>
    <row r="124" spans="1:15">
      <c r="A124" s="11">
        <f t="shared" si="1"/>
        <v>1795</v>
      </c>
      <c r="B124" s="11">
        <f>COUNTIF(Table3[Start year], A124)</f>
        <v>0</v>
      </c>
      <c r="E124" s="22"/>
      <c r="F124" s="22"/>
      <c r="G124" s="22"/>
      <c r="H124" s="5"/>
      <c r="I124" s="37"/>
      <c r="J124" s="37"/>
      <c r="K124" s="37"/>
      <c r="L124" s="37"/>
      <c r="M124" s="37"/>
      <c r="N124" s="18"/>
      <c r="O124" s="37"/>
    </row>
    <row r="125" spans="1:15">
      <c r="A125" s="11">
        <f t="shared" si="1"/>
        <v>1796</v>
      </c>
      <c r="B125" s="11">
        <f>COUNTIF(Table3[Start year], A125)</f>
        <v>0</v>
      </c>
      <c r="E125" s="22"/>
      <c r="F125" s="22"/>
      <c r="G125" s="22"/>
      <c r="H125" s="5"/>
      <c r="I125" s="37"/>
      <c r="J125" s="37"/>
      <c r="K125" s="37"/>
      <c r="L125" s="37"/>
      <c r="M125" s="37"/>
      <c r="N125" s="18"/>
      <c r="O125" s="37"/>
    </row>
    <row r="126" spans="1:15">
      <c r="A126" s="11">
        <f t="shared" si="1"/>
        <v>1797</v>
      </c>
      <c r="B126" s="11">
        <f>COUNTIF(Table3[Start year], A126)</f>
        <v>0</v>
      </c>
      <c r="E126" s="22"/>
      <c r="F126" s="22"/>
      <c r="G126" s="22"/>
      <c r="H126" s="5"/>
      <c r="I126" s="37"/>
      <c r="J126" s="37"/>
      <c r="K126" s="37"/>
      <c r="L126" s="37"/>
      <c r="M126" s="37"/>
      <c r="N126" s="18"/>
      <c r="O126" s="37"/>
    </row>
    <row r="127" spans="1:15">
      <c r="A127" s="11">
        <f t="shared" si="1"/>
        <v>1798</v>
      </c>
      <c r="B127" s="11">
        <f>COUNTIF(Table3[Start year], A127)</f>
        <v>0</v>
      </c>
      <c r="E127" s="22"/>
      <c r="F127" s="22"/>
      <c r="G127" s="22"/>
      <c r="H127" s="5"/>
      <c r="I127" s="37"/>
      <c r="J127" s="37"/>
      <c r="K127" s="37"/>
      <c r="L127" s="37"/>
      <c r="M127" s="37"/>
      <c r="N127" s="18"/>
      <c r="O127" s="37"/>
    </row>
    <row r="128" spans="1:15">
      <c r="A128" s="11">
        <f t="shared" si="1"/>
        <v>1799</v>
      </c>
      <c r="B128" s="11">
        <f>COUNTIF(Table3[Start year], A128)</f>
        <v>0</v>
      </c>
      <c r="E128" s="22"/>
      <c r="F128" s="22"/>
      <c r="G128" s="22"/>
      <c r="H128" s="5"/>
      <c r="I128" s="37"/>
      <c r="J128" s="37"/>
      <c r="K128" s="37"/>
      <c r="L128" s="37"/>
      <c r="M128" s="37"/>
      <c r="N128" s="18"/>
      <c r="O128" s="37"/>
    </row>
    <row r="129" spans="1:15">
      <c r="A129" s="11">
        <f t="shared" si="1"/>
        <v>1800</v>
      </c>
      <c r="B129" s="11">
        <f>COUNTIF(Table3[Start year], A129)</f>
        <v>0</v>
      </c>
      <c r="E129" s="22"/>
      <c r="F129" s="22"/>
      <c r="G129" s="22"/>
      <c r="H129" s="5"/>
      <c r="I129" s="37"/>
      <c r="J129" s="37"/>
      <c r="K129" s="37"/>
      <c r="L129" s="37"/>
      <c r="M129" s="37"/>
      <c r="N129" s="18"/>
      <c r="O129" s="37"/>
    </row>
    <row r="130" spans="1:15">
      <c r="A130" s="11">
        <f t="shared" si="1"/>
        <v>1801</v>
      </c>
      <c r="B130" s="11">
        <f>COUNTIF(Table3[Start year], A130)</f>
        <v>0</v>
      </c>
      <c r="E130" s="22"/>
      <c r="F130" s="22"/>
      <c r="G130" s="22"/>
      <c r="H130" s="5"/>
      <c r="I130" s="37"/>
      <c r="J130" s="37"/>
      <c r="K130" s="37"/>
      <c r="L130" s="37"/>
      <c r="M130" s="37"/>
      <c r="N130" s="18"/>
      <c r="O130" s="37"/>
    </row>
    <row r="131" spans="1:15">
      <c r="A131" s="11">
        <f t="shared" si="1"/>
        <v>1802</v>
      </c>
      <c r="B131" s="11">
        <f>COUNTIF(Table3[Start year], A131)</f>
        <v>0</v>
      </c>
      <c r="E131" s="22"/>
      <c r="F131" s="22"/>
      <c r="G131" s="22"/>
      <c r="H131" s="5"/>
      <c r="I131" s="37"/>
      <c r="J131" s="37"/>
      <c r="K131" s="37"/>
      <c r="L131" s="37"/>
      <c r="M131" s="37"/>
      <c r="N131" s="18"/>
      <c r="O131" s="37"/>
    </row>
    <row r="132" spans="1:15">
      <c r="A132" s="11">
        <f t="shared" si="1"/>
        <v>1803</v>
      </c>
      <c r="B132" s="11">
        <f>COUNTIF(Table3[Start year], A132)</f>
        <v>0</v>
      </c>
      <c r="E132" s="22"/>
      <c r="F132" s="22"/>
      <c r="G132" s="22"/>
      <c r="H132" s="5"/>
      <c r="I132" s="37"/>
      <c r="J132" s="37"/>
      <c r="K132" s="37"/>
      <c r="L132" s="37"/>
      <c r="M132" s="37"/>
      <c r="N132" s="18"/>
      <c r="O132" s="37"/>
    </row>
    <row r="133" spans="1:15">
      <c r="A133" s="11">
        <f t="shared" si="1"/>
        <v>1804</v>
      </c>
      <c r="B133" s="11">
        <f>COUNTIF(Table3[Start year], A133)</f>
        <v>0</v>
      </c>
      <c r="E133" s="22"/>
      <c r="F133" s="22"/>
      <c r="G133" s="22"/>
      <c r="H133" s="5"/>
      <c r="I133" s="37"/>
      <c r="J133" s="37"/>
      <c r="K133" s="37"/>
      <c r="L133" s="37"/>
      <c r="M133" s="37"/>
      <c r="N133" s="18"/>
      <c r="O133" s="37"/>
    </row>
    <row r="134" spans="1:15">
      <c r="A134" s="11">
        <f t="shared" si="1"/>
        <v>1805</v>
      </c>
      <c r="B134" s="11">
        <f>COUNTIF(Table3[Start year], A134)</f>
        <v>0</v>
      </c>
      <c r="E134" s="22"/>
      <c r="F134" s="22"/>
      <c r="G134" s="22"/>
      <c r="H134" s="5"/>
      <c r="I134" s="37"/>
      <c r="J134" s="37"/>
      <c r="K134" s="37"/>
      <c r="L134" s="37"/>
      <c r="M134" s="37"/>
      <c r="N134" s="18"/>
      <c r="O134" s="37"/>
    </row>
    <row r="135" spans="1:15">
      <c r="A135" s="11">
        <f t="shared" si="1"/>
        <v>1806</v>
      </c>
      <c r="B135" s="11">
        <f>COUNTIF(Table3[Start year], A135)</f>
        <v>0</v>
      </c>
      <c r="E135" s="22"/>
      <c r="F135" s="22"/>
      <c r="G135" s="22"/>
      <c r="H135" s="5"/>
    </row>
    <row r="136" spans="1:15">
      <c r="A136" s="11">
        <f t="shared" si="1"/>
        <v>1807</v>
      </c>
      <c r="B136" s="11">
        <f>COUNTIF(Table3[Start year], A136)</f>
        <v>0</v>
      </c>
      <c r="E136" s="22"/>
      <c r="F136" s="22"/>
      <c r="G136" s="22"/>
      <c r="H136" s="5"/>
    </row>
    <row r="137" spans="1:15">
      <c r="A137" s="11">
        <f t="shared" si="1"/>
        <v>1808</v>
      </c>
      <c r="B137" s="11">
        <f>COUNTIF(Table3[Start year], A137)</f>
        <v>0</v>
      </c>
      <c r="E137" s="22"/>
      <c r="F137" s="22"/>
      <c r="G137" s="22"/>
      <c r="H137" s="5"/>
    </row>
    <row r="138" spans="1:15">
      <c r="A138" s="11">
        <f t="shared" si="1"/>
        <v>1809</v>
      </c>
      <c r="B138" s="11">
        <f>COUNTIF(Table3[Start year], A138)</f>
        <v>0</v>
      </c>
      <c r="E138" s="22"/>
      <c r="F138" s="22"/>
      <c r="G138" s="22"/>
      <c r="H138" s="5"/>
    </row>
    <row r="139" spans="1:15">
      <c r="A139" s="11">
        <f t="shared" si="1"/>
        <v>1810</v>
      </c>
      <c r="B139" s="11">
        <f>COUNTIF(Table3[Start year], A139)</f>
        <v>0</v>
      </c>
      <c r="E139" s="22"/>
      <c r="F139" s="22"/>
      <c r="G139" s="22"/>
      <c r="H139" s="5"/>
    </row>
    <row r="140" spans="1:15">
      <c r="A140" s="11">
        <f t="shared" si="1"/>
        <v>1811</v>
      </c>
      <c r="B140" s="11">
        <f>COUNTIF(Table3[Start year], A140)</f>
        <v>0</v>
      </c>
      <c r="E140" s="22"/>
      <c r="F140" s="22"/>
      <c r="G140" s="22"/>
      <c r="H140" s="5"/>
    </row>
    <row r="141" spans="1:15">
      <c r="A141" s="11">
        <f t="shared" si="1"/>
        <v>1812</v>
      </c>
      <c r="B141" s="11">
        <f>COUNTIF(Table3[Start year], A141)</f>
        <v>0</v>
      </c>
      <c r="E141" s="22"/>
      <c r="F141" s="22"/>
      <c r="G141" s="22"/>
      <c r="H141" s="5"/>
    </row>
    <row r="142" spans="1:15">
      <c r="A142" s="11">
        <f t="shared" si="1"/>
        <v>1813</v>
      </c>
      <c r="B142" s="11">
        <f>COUNTIF(Table3[Start year], A142)</f>
        <v>0</v>
      </c>
      <c r="E142" s="22"/>
      <c r="F142" s="22"/>
      <c r="G142" s="22"/>
      <c r="H142" s="5"/>
    </row>
    <row r="143" spans="1:15">
      <c r="A143" s="11">
        <f t="shared" si="1"/>
        <v>1814</v>
      </c>
      <c r="B143" s="11">
        <f>COUNTIF(Table3[Start year], A143)</f>
        <v>1</v>
      </c>
      <c r="E143" s="22"/>
      <c r="F143" s="22"/>
      <c r="G143" s="22"/>
      <c r="H143" s="5"/>
    </row>
    <row r="144" spans="1:15">
      <c r="A144" s="11">
        <f t="shared" si="1"/>
        <v>1815</v>
      </c>
      <c r="B144" s="11">
        <f>COUNTIF(Table3[Start year], A144)</f>
        <v>0</v>
      </c>
      <c r="E144" s="22"/>
      <c r="F144" s="22"/>
      <c r="G144" s="22"/>
      <c r="H144" s="5"/>
    </row>
    <row r="145" spans="1:8">
      <c r="A145" s="11">
        <f t="shared" si="1"/>
        <v>1816</v>
      </c>
      <c r="B145" s="11">
        <f>COUNTIF(Table3[Start year], A145)</f>
        <v>0</v>
      </c>
      <c r="E145" s="22"/>
      <c r="F145" s="22"/>
      <c r="G145" s="22"/>
      <c r="H145" s="5"/>
    </row>
    <row r="146" spans="1:8">
      <c r="A146" s="11">
        <f t="shared" si="1"/>
        <v>1817</v>
      </c>
      <c r="B146" s="11">
        <f>COUNTIF(Table3[Start year], A146)</f>
        <v>0</v>
      </c>
      <c r="E146" s="22"/>
      <c r="F146" s="22"/>
      <c r="G146" s="22"/>
      <c r="H146" s="5"/>
    </row>
    <row r="147" spans="1:8">
      <c r="A147" s="11">
        <f t="shared" si="1"/>
        <v>1818</v>
      </c>
      <c r="B147" s="11">
        <f>COUNTIF(Table3[Start year], A147)</f>
        <v>0</v>
      </c>
      <c r="E147" s="22"/>
      <c r="F147" s="22"/>
      <c r="G147" s="22"/>
      <c r="H147" s="5"/>
    </row>
    <row r="148" spans="1:8">
      <c r="A148" s="11">
        <f t="shared" si="1"/>
        <v>1819</v>
      </c>
      <c r="B148" s="11">
        <f>COUNTIF(Table3[Start year], A148)</f>
        <v>0</v>
      </c>
      <c r="E148" s="22"/>
      <c r="F148" s="22"/>
      <c r="G148" s="22"/>
      <c r="H148" s="5"/>
    </row>
    <row r="149" spans="1:8">
      <c r="A149" s="11">
        <f t="shared" si="1"/>
        <v>1820</v>
      </c>
      <c r="B149" s="11">
        <f>COUNTIF(Table3[Start year], A149)</f>
        <v>0</v>
      </c>
      <c r="E149" s="22"/>
      <c r="F149" s="22"/>
      <c r="G149" s="22"/>
      <c r="H149" s="5"/>
    </row>
    <row r="150" spans="1:8">
      <c r="A150" s="11">
        <f t="shared" si="1"/>
        <v>1821</v>
      </c>
      <c r="B150" s="11">
        <f>COUNTIF(Table3[Start year], A150)</f>
        <v>0</v>
      </c>
      <c r="E150" s="22"/>
      <c r="F150" s="22"/>
      <c r="G150" s="22"/>
      <c r="H150" s="5"/>
    </row>
    <row r="151" spans="1:8">
      <c r="A151" s="11">
        <f t="shared" si="1"/>
        <v>1822</v>
      </c>
      <c r="B151" s="11">
        <f>COUNTIF(Table3[Start year], A151)</f>
        <v>0</v>
      </c>
      <c r="E151" s="22"/>
      <c r="F151" s="22"/>
      <c r="G151" s="22"/>
      <c r="H151" s="5"/>
    </row>
    <row r="152" spans="1:8">
      <c r="A152" s="11">
        <f t="shared" si="1"/>
        <v>1823</v>
      </c>
      <c r="B152" s="11">
        <f>COUNTIF(Table3[Start year], A152)</f>
        <v>0</v>
      </c>
      <c r="E152" s="22"/>
      <c r="F152" s="22"/>
      <c r="G152" s="22"/>
      <c r="H152" s="5"/>
    </row>
    <row r="153" spans="1:8">
      <c r="A153" s="11">
        <f t="shared" si="1"/>
        <v>1824</v>
      </c>
      <c r="B153" s="11">
        <f>COUNTIF(Table3[Start year], A153)</f>
        <v>0</v>
      </c>
      <c r="E153" s="22"/>
      <c r="F153" s="22"/>
      <c r="G153" s="22"/>
      <c r="H153" s="5"/>
    </row>
    <row r="154" spans="1:8">
      <c r="A154" s="11">
        <f t="shared" si="1"/>
        <v>1825</v>
      </c>
      <c r="B154" s="11">
        <f>COUNTIF(Table3[Start year], A154)</f>
        <v>0</v>
      </c>
      <c r="E154" s="22"/>
      <c r="F154" s="22"/>
      <c r="G154" s="22"/>
      <c r="H154" s="5"/>
    </row>
    <row r="155" spans="1:8">
      <c r="A155" s="11">
        <f t="shared" si="1"/>
        <v>1826</v>
      </c>
      <c r="B155" s="11">
        <f>COUNTIF(Table3[Start year], A155)</f>
        <v>0</v>
      </c>
      <c r="E155" s="22"/>
      <c r="F155" s="22"/>
      <c r="G155" s="22"/>
      <c r="H155" s="5"/>
    </row>
    <row r="156" spans="1:8">
      <c r="A156" s="11">
        <f t="shared" si="1"/>
        <v>1827</v>
      </c>
      <c r="B156" s="11">
        <f>COUNTIF(Table3[Start year], A156)</f>
        <v>0</v>
      </c>
      <c r="E156" s="22"/>
      <c r="F156" s="22"/>
      <c r="G156" s="22"/>
      <c r="H156" s="5"/>
    </row>
    <row r="157" spans="1:8">
      <c r="A157" s="11">
        <f t="shared" si="1"/>
        <v>1828</v>
      </c>
      <c r="B157" s="11">
        <f>COUNTIF(Table3[Start year], A157)</f>
        <v>0</v>
      </c>
      <c r="E157" s="22"/>
      <c r="F157" s="22"/>
      <c r="G157" s="22"/>
      <c r="H157" s="5"/>
    </row>
    <row r="158" spans="1:8">
      <c r="A158" s="11">
        <f t="shared" si="1"/>
        <v>1829</v>
      </c>
      <c r="B158" s="11">
        <f>COUNTIF(Table3[Start year], A158)</f>
        <v>0</v>
      </c>
      <c r="E158" s="22"/>
      <c r="F158" s="22"/>
      <c r="G158" s="22"/>
      <c r="H158" s="5"/>
    </row>
    <row r="159" spans="1:8">
      <c r="A159" s="11">
        <f t="shared" si="1"/>
        <v>1830</v>
      </c>
      <c r="B159" s="11">
        <f>COUNTIF(Table3[Start year], A159)</f>
        <v>0</v>
      </c>
      <c r="E159" s="22"/>
      <c r="F159" s="22"/>
      <c r="G159" s="22"/>
      <c r="H159" s="5"/>
    </row>
    <row r="160" spans="1:8">
      <c r="A160" s="11">
        <f t="shared" si="1"/>
        <v>1831</v>
      </c>
      <c r="B160" s="11">
        <f>COUNTIF(Table3[Start year], A160)</f>
        <v>0</v>
      </c>
      <c r="E160" s="22"/>
      <c r="F160" s="22"/>
      <c r="G160" s="22"/>
      <c r="H160" s="5"/>
    </row>
    <row r="161" spans="1:8">
      <c r="A161" s="11">
        <f t="shared" si="1"/>
        <v>1832</v>
      </c>
      <c r="B161" s="11">
        <f>COUNTIF(Table3[Start year], A161)</f>
        <v>0</v>
      </c>
      <c r="E161" s="22"/>
      <c r="F161" s="22"/>
      <c r="G161" s="22"/>
      <c r="H161" s="5"/>
    </row>
    <row r="162" spans="1:8">
      <c r="A162" s="11">
        <f t="shared" si="1"/>
        <v>1833</v>
      </c>
      <c r="B162" s="11">
        <f>COUNTIF(Table3[Start year], A162)</f>
        <v>0</v>
      </c>
      <c r="E162" s="22"/>
      <c r="F162" s="22"/>
      <c r="G162" s="22"/>
      <c r="H162" s="5"/>
    </row>
    <row r="163" spans="1:8">
      <c r="A163" s="11">
        <f t="shared" si="1"/>
        <v>1834</v>
      </c>
      <c r="B163" s="11">
        <f>COUNTIF(Table3[Start year], A163)</f>
        <v>0</v>
      </c>
      <c r="E163" s="22"/>
      <c r="F163" s="22"/>
      <c r="G163" s="22"/>
      <c r="H163" s="5"/>
    </row>
    <row r="164" spans="1:8">
      <c r="A164" s="11">
        <f t="shared" si="1"/>
        <v>1835</v>
      </c>
      <c r="B164" s="11">
        <f>COUNTIF(Table3[Start year], A164)</f>
        <v>0</v>
      </c>
      <c r="E164" s="22"/>
      <c r="F164" s="22"/>
      <c r="G164" s="22"/>
      <c r="H164" s="5"/>
    </row>
    <row r="165" spans="1:8">
      <c r="A165" s="11">
        <f t="shared" si="1"/>
        <v>1836</v>
      </c>
      <c r="B165" s="11">
        <f>COUNTIF(Table3[Start year], A165)</f>
        <v>0</v>
      </c>
      <c r="E165" s="22"/>
      <c r="F165" s="22"/>
      <c r="G165" s="22"/>
      <c r="H165" s="5"/>
    </row>
    <row r="166" spans="1:8">
      <c r="A166" s="11">
        <f t="shared" si="1"/>
        <v>1837</v>
      </c>
      <c r="B166" s="11">
        <f>COUNTIF(Table3[Start year], A166)</f>
        <v>0</v>
      </c>
      <c r="E166" s="22"/>
      <c r="F166" s="22"/>
      <c r="G166" s="22"/>
      <c r="H166" s="5"/>
    </row>
    <row r="167" spans="1:8">
      <c r="A167" s="11">
        <f t="shared" si="1"/>
        <v>1838</v>
      </c>
      <c r="B167" s="11">
        <f>COUNTIF(Table3[Start year], A167)</f>
        <v>0</v>
      </c>
      <c r="E167" s="22"/>
      <c r="F167" s="22"/>
      <c r="G167" s="22"/>
      <c r="H167" s="5"/>
    </row>
    <row r="168" spans="1:8">
      <c r="A168" s="11">
        <f t="shared" si="1"/>
        <v>1839</v>
      </c>
      <c r="B168" s="11">
        <f>COUNTIF(Table3[Start year], A168)</f>
        <v>0</v>
      </c>
      <c r="E168" s="22"/>
      <c r="F168" s="22"/>
      <c r="G168" s="22"/>
      <c r="H168" s="5"/>
    </row>
    <row r="169" spans="1:8">
      <c r="A169" s="11">
        <f t="shared" ref="A169:A232" si="2">(A168+1)</f>
        <v>1840</v>
      </c>
      <c r="B169" s="11">
        <f>COUNTIF(Table3[Start year], A169)</f>
        <v>0</v>
      </c>
      <c r="E169" s="22"/>
      <c r="F169" s="22"/>
      <c r="G169" s="22"/>
      <c r="H169" s="5"/>
    </row>
    <row r="170" spans="1:8">
      <c r="A170" s="11">
        <f t="shared" si="2"/>
        <v>1841</v>
      </c>
      <c r="B170" s="11">
        <f>COUNTIF(Table3[Start year], A170)</f>
        <v>0</v>
      </c>
      <c r="E170" s="22"/>
      <c r="F170" s="22"/>
      <c r="G170" s="22"/>
      <c r="H170" s="5"/>
    </row>
    <row r="171" spans="1:8">
      <c r="A171" s="11">
        <f t="shared" si="2"/>
        <v>1842</v>
      </c>
      <c r="B171" s="11">
        <f>COUNTIF(Table3[Start year], A171)</f>
        <v>1</v>
      </c>
      <c r="E171" s="22"/>
      <c r="F171" s="22"/>
      <c r="G171" s="22"/>
      <c r="H171" s="5"/>
    </row>
    <row r="172" spans="1:8">
      <c r="A172" s="11">
        <f t="shared" si="2"/>
        <v>1843</v>
      </c>
      <c r="B172" s="11">
        <f>COUNTIF(Table3[Start year], A172)</f>
        <v>0</v>
      </c>
      <c r="E172" s="22"/>
      <c r="F172" s="22"/>
      <c r="G172" s="22"/>
      <c r="H172" s="5"/>
    </row>
    <row r="173" spans="1:8">
      <c r="A173" s="11">
        <f t="shared" si="2"/>
        <v>1844</v>
      </c>
      <c r="B173" s="11">
        <f>COUNTIF(Table3[Start year], A173)</f>
        <v>0</v>
      </c>
      <c r="E173" s="22"/>
      <c r="F173" s="22"/>
      <c r="G173" s="22"/>
      <c r="H173" s="5"/>
    </row>
    <row r="174" spans="1:8">
      <c r="A174" s="11">
        <f t="shared" si="2"/>
        <v>1845</v>
      </c>
      <c r="B174" s="11">
        <f>COUNTIF(Table3[Start year], A174)</f>
        <v>0</v>
      </c>
      <c r="E174" s="22"/>
      <c r="F174" s="22"/>
      <c r="G174" s="22"/>
      <c r="H174" s="5"/>
    </row>
    <row r="175" spans="1:8">
      <c r="A175" s="11">
        <f t="shared" si="2"/>
        <v>1846</v>
      </c>
      <c r="B175" s="11">
        <f>COUNTIF(Table3[Start year], A175)</f>
        <v>0</v>
      </c>
      <c r="E175" s="22"/>
      <c r="F175" s="22"/>
      <c r="G175" s="22"/>
      <c r="H175" s="5"/>
    </row>
    <row r="176" spans="1:8">
      <c r="A176" s="11">
        <f t="shared" si="2"/>
        <v>1847</v>
      </c>
      <c r="B176" s="11">
        <f>COUNTIF(Table3[Start year], A176)</f>
        <v>0</v>
      </c>
      <c r="E176" s="22"/>
      <c r="F176" s="22"/>
      <c r="G176" s="22"/>
      <c r="H176" s="5"/>
    </row>
    <row r="177" spans="1:8">
      <c r="A177" s="11">
        <f t="shared" si="2"/>
        <v>1848</v>
      </c>
      <c r="B177" s="11">
        <f>COUNTIF(Table3[Start year], A177)</f>
        <v>0</v>
      </c>
      <c r="E177" s="22"/>
      <c r="F177" s="22"/>
      <c r="G177" s="22"/>
      <c r="H177" s="5"/>
    </row>
    <row r="178" spans="1:8">
      <c r="A178" s="11">
        <f t="shared" si="2"/>
        <v>1849</v>
      </c>
      <c r="B178" s="11">
        <f>COUNTIF(Table3[Start year], A178)</f>
        <v>0</v>
      </c>
      <c r="E178" s="22"/>
      <c r="F178" s="22"/>
      <c r="G178" s="22"/>
      <c r="H178" s="5"/>
    </row>
    <row r="179" spans="1:8">
      <c r="A179" s="11">
        <f t="shared" si="2"/>
        <v>1850</v>
      </c>
      <c r="B179" s="11">
        <f>COUNTIF(Table3[Start year], A179)</f>
        <v>0</v>
      </c>
      <c r="E179" s="22"/>
      <c r="F179" s="22"/>
      <c r="G179" s="22"/>
      <c r="H179" s="5"/>
    </row>
    <row r="180" spans="1:8">
      <c r="A180" s="11">
        <f t="shared" si="2"/>
        <v>1851</v>
      </c>
      <c r="B180" s="11">
        <f>COUNTIF(Table3[Start year], A180)</f>
        <v>0</v>
      </c>
      <c r="E180" s="22"/>
      <c r="F180" s="22"/>
      <c r="G180" s="22"/>
      <c r="H180" s="5"/>
    </row>
    <row r="181" spans="1:8">
      <c r="A181" s="11">
        <f t="shared" si="2"/>
        <v>1852</v>
      </c>
      <c r="B181" s="11">
        <f>COUNTIF(Table3[Start year], A181)</f>
        <v>0</v>
      </c>
      <c r="E181" s="22"/>
      <c r="F181" s="22"/>
      <c r="G181" s="22"/>
      <c r="H181" s="5"/>
    </row>
    <row r="182" spans="1:8">
      <c r="A182" s="11">
        <f t="shared" si="2"/>
        <v>1853</v>
      </c>
      <c r="B182" s="11">
        <f>COUNTIF(Table3[Start year], A182)</f>
        <v>0</v>
      </c>
      <c r="E182" s="22"/>
      <c r="F182" s="22"/>
      <c r="G182" s="22"/>
      <c r="H182" s="5"/>
    </row>
    <row r="183" spans="1:8">
      <c r="A183" s="11">
        <f t="shared" si="2"/>
        <v>1854</v>
      </c>
      <c r="B183" s="11">
        <f>COUNTIF(Table3[Start year], A183)</f>
        <v>0</v>
      </c>
      <c r="E183" s="22"/>
      <c r="F183" s="22"/>
      <c r="G183" s="22"/>
      <c r="H183" s="5"/>
    </row>
    <row r="184" spans="1:8">
      <c r="A184" s="11">
        <f t="shared" si="2"/>
        <v>1855</v>
      </c>
      <c r="B184" s="11">
        <f>COUNTIF(Table3[Start year], A184)</f>
        <v>0</v>
      </c>
      <c r="E184" s="22"/>
      <c r="F184" s="22"/>
      <c r="G184" s="22"/>
      <c r="H184" s="5"/>
    </row>
    <row r="185" spans="1:8">
      <c r="A185" s="11">
        <f t="shared" si="2"/>
        <v>1856</v>
      </c>
      <c r="B185" s="11">
        <f>COUNTIF(Table3[Start year], A185)</f>
        <v>0</v>
      </c>
      <c r="E185" s="22"/>
      <c r="F185" s="22"/>
      <c r="G185" s="22"/>
      <c r="H185" s="5"/>
    </row>
    <row r="186" spans="1:8">
      <c r="A186" s="11">
        <f t="shared" si="2"/>
        <v>1857</v>
      </c>
      <c r="B186" s="11">
        <f>COUNTIF(Table3[Start year], A186)</f>
        <v>1</v>
      </c>
      <c r="E186" s="22"/>
      <c r="F186" s="22"/>
      <c r="G186" s="22"/>
      <c r="H186" s="5"/>
    </row>
    <row r="187" spans="1:8">
      <c r="A187" s="11">
        <f t="shared" si="2"/>
        <v>1858</v>
      </c>
      <c r="B187" s="11">
        <f>COUNTIF(Table3[Start year], A187)</f>
        <v>0</v>
      </c>
      <c r="E187" s="22"/>
      <c r="F187" s="22"/>
      <c r="G187" s="22"/>
      <c r="H187" s="5"/>
    </row>
    <row r="188" spans="1:8">
      <c r="A188" s="11">
        <f t="shared" si="2"/>
        <v>1859</v>
      </c>
      <c r="B188" s="11">
        <f>COUNTIF(Table3[Start year], A188)</f>
        <v>0</v>
      </c>
      <c r="E188" s="22"/>
      <c r="F188" s="22"/>
      <c r="G188" s="22"/>
      <c r="H188" s="5"/>
    </row>
    <row r="189" spans="1:8">
      <c r="A189" s="11">
        <f t="shared" si="2"/>
        <v>1860</v>
      </c>
      <c r="B189" s="11">
        <f>COUNTIF(Table3[Start year], A189)</f>
        <v>0</v>
      </c>
      <c r="E189" s="22"/>
      <c r="F189" s="22"/>
      <c r="G189" s="22"/>
      <c r="H189" s="5"/>
    </row>
    <row r="190" spans="1:8">
      <c r="A190" s="11">
        <f t="shared" si="2"/>
        <v>1861</v>
      </c>
      <c r="B190" s="11">
        <f>COUNTIF(Table3[Start year], A190)</f>
        <v>1</v>
      </c>
      <c r="E190" s="22"/>
      <c r="F190" s="22"/>
      <c r="G190" s="22"/>
      <c r="H190" s="5"/>
    </row>
    <row r="191" spans="1:8">
      <c r="A191" s="11">
        <f t="shared" si="2"/>
        <v>1862</v>
      </c>
      <c r="B191" s="11">
        <f>COUNTIF(Table3[Start year], A191)</f>
        <v>1</v>
      </c>
      <c r="E191" s="22"/>
      <c r="F191" s="22"/>
      <c r="G191" s="22"/>
      <c r="H191" s="5"/>
    </row>
    <row r="192" spans="1:8">
      <c r="A192" s="11">
        <f t="shared" si="2"/>
        <v>1863</v>
      </c>
      <c r="B192" s="11">
        <f>COUNTIF(Table3[Start year], A192)</f>
        <v>0</v>
      </c>
      <c r="E192" s="22"/>
      <c r="F192" s="22"/>
      <c r="G192" s="22"/>
      <c r="H192" s="5"/>
    </row>
    <row r="193" spans="1:8">
      <c r="A193" s="11">
        <f t="shared" si="2"/>
        <v>1864</v>
      </c>
      <c r="B193" s="11">
        <f>COUNTIF(Table3[Start year], A193)</f>
        <v>1</v>
      </c>
      <c r="E193" s="22"/>
      <c r="F193" s="22"/>
      <c r="G193" s="22"/>
      <c r="H193" s="5"/>
    </row>
    <row r="194" spans="1:8">
      <c r="A194" s="11">
        <f t="shared" si="2"/>
        <v>1865</v>
      </c>
      <c r="B194" s="11">
        <f>COUNTIF(Table3[Start year], A194)</f>
        <v>0</v>
      </c>
      <c r="E194" s="22"/>
      <c r="F194" s="22"/>
      <c r="G194" s="22"/>
      <c r="H194" s="5"/>
    </row>
    <row r="195" spans="1:8">
      <c r="A195" s="11">
        <f t="shared" si="2"/>
        <v>1866</v>
      </c>
      <c r="B195" s="11">
        <f>COUNTIF(Table3[Start year], A195)</f>
        <v>1</v>
      </c>
      <c r="E195" s="22"/>
      <c r="F195" s="22"/>
      <c r="G195" s="22"/>
      <c r="H195" s="5"/>
    </row>
    <row r="196" spans="1:8">
      <c r="A196" s="11">
        <f t="shared" si="2"/>
        <v>1867</v>
      </c>
      <c r="B196" s="11">
        <f>COUNTIF(Table3[Start year], A196)</f>
        <v>1</v>
      </c>
      <c r="E196" s="22"/>
      <c r="F196" s="22"/>
      <c r="G196" s="22"/>
      <c r="H196" s="5"/>
    </row>
    <row r="197" spans="1:8">
      <c r="A197" s="11">
        <f t="shared" si="2"/>
        <v>1868</v>
      </c>
      <c r="B197" s="11">
        <f>COUNTIF(Table3[Start year], A197)</f>
        <v>0</v>
      </c>
      <c r="E197" s="22"/>
      <c r="F197" s="22"/>
      <c r="G197" s="22"/>
      <c r="H197" s="5"/>
    </row>
    <row r="198" spans="1:8">
      <c r="A198" s="11">
        <f t="shared" si="2"/>
        <v>1869</v>
      </c>
      <c r="B198" s="11">
        <f>COUNTIF(Table3[Start year], A198)</f>
        <v>0</v>
      </c>
      <c r="E198" s="22"/>
      <c r="F198" s="22"/>
      <c r="G198" s="22"/>
      <c r="H198" s="5"/>
    </row>
    <row r="199" spans="1:8">
      <c r="A199" s="11">
        <f t="shared" si="2"/>
        <v>1870</v>
      </c>
      <c r="B199" s="11">
        <f>COUNTIF(Table3[Start year], A199)</f>
        <v>1</v>
      </c>
      <c r="E199" s="22"/>
      <c r="F199" s="22"/>
      <c r="G199" s="22"/>
      <c r="H199" s="5"/>
    </row>
    <row r="200" spans="1:8">
      <c r="A200" s="11">
        <f t="shared" si="2"/>
        <v>1871</v>
      </c>
      <c r="B200" s="11">
        <f>COUNTIF(Table3[Start year], A200)</f>
        <v>1</v>
      </c>
      <c r="E200" s="22"/>
      <c r="F200" s="22"/>
      <c r="G200" s="22"/>
      <c r="H200" s="5"/>
    </row>
    <row r="201" spans="1:8">
      <c r="A201" s="11">
        <f t="shared" si="2"/>
        <v>1872</v>
      </c>
      <c r="B201" s="11">
        <f>COUNTIF(Table3[Start year], A201)</f>
        <v>0</v>
      </c>
      <c r="E201" s="22"/>
      <c r="F201" s="22"/>
      <c r="G201" s="22"/>
      <c r="H201" s="5"/>
    </row>
    <row r="202" spans="1:8">
      <c r="A202" s="11">
        <f t="shared" si="2"/>
        <v>1873</v>
      </c>
      <c r="B202" s="11">
        <f>COUNTIF(Table3[Start year], A202)</f>
        <v>0</v>
      </c>
      <c r="E202" s="22"/>
      <c r="F202" s="22"/>
      <c r="G202" s="22"/>
      <c r="H202" s="5"/>
    </row>
    <row r="203" spans="1:8">
      <c r="A203" s="11">
        <f t="shared" si="2"/>
        <v>1874</v>
      </c>
      <c r="B203" s="11">
        <f>COUNTIF(Table3[Start year], A203)</f>
        <v>0</v>
      </c>
      <c r="E203" s="22"/>
      <c r="F203" s="22"/>
      <c r="G203" s="22"/>
      <c r="H203" s="5"/>
    </row>
    <row r="204" spans="1:8">
      <c r="A204" s="11">
        <f t="shared" si="2"/>
        <v>1875</v>
      </c>
      <c r="B204" s="11">
        <f>COUNTIF(Table3[Start year], A204)</f>
        <v>0</v>
      </c>
      <c r="E204" s="22"/>
      <c r="F204" s="22"/>
      <c r="G204" s="22"/>
      <c r="H204" s="5"/>
    </row>
    <row r="205" spans="1:8">
      <c r="A205" s="11">
        <f t="shared" si="2"/>
        <v>1876</v>
      </c>
      <c r="B205" s="11">
        <f>COUNTIF(Table3[Start year], A205)</f>
        <v>0</v>
      </c>
      <c r="E205" s="22"/>
      <c r="F205" s="22"/>
      <c r="G205" s="22"/>
      <c r="H205" s="5"/>
    </row>
    <row r="206" spans="1:8">
      <c r="A206" s="11">
        <f t="shared" si="2"/>
        <v>1877</v>
      </c>
      <c r="B206" s="11">
        <f>COUNTIF(Table3[Start year], A206)</f>
        <v>1</v>
      </c>
      <c r="E206" s="22"/>
      <c r="F206" s="22"/>
      <c r="G206" s="22"/>
      <c r="H206" s="5"/>
    </row>
    <row r="207" spans="1:8">
      <c r="A207" s="11">
        <f t="shared" si="2"/>
        <v>1878</v>
      </c>
      <c r="B207" s="11">
        <f>COUNTIF(Table3[Start year], A207)</f>
        <v>0</v>
      </c>
      <c r="E207" s="22"/>
      <c r="F207" s="22"/>
      <c r="G207" s="22"/>
      <c r="H207" s="5"/>
    </row>
    <row r="208" spans="1:8">
      <c r="A208" s="11">
        <f t="shared" si="2"/>
        <v>1879</v>
      </c>
      <c r="B208" s="11">
        <f>COUNTIF(Table3[Start year], A208)</f>
        <v>0</v>
      </c>
      <c r="E208" s="22"/>
      <c r="F208" s="22"/>
      <c r="G208" s="22"/>
      <c r="H208" s="5"/>
    </row>
    <row r="209" spans="1:8">
      <c r="A209" s="11">
        <f t="shared" si="2"/>
        <v>1880</v>
      </c>
      <c r="B209" s="11">
        <f>COUNTIF(Table3[Start year], A209)</f>
        <v>0</v>
      </c>
      <c r="E209" s="22"/>
      <c r="F209" s="22"/>
      <c r="G209" s="22"/>
      <c r="H209" s="5"/>
    </row>
    <row r="210" spans="1:8">
      <c r="A210" s="11">
        <f t="shared" si="2"/>
        <v>1881</v>
      </c>
      <c r="B210" s="11">
        <f>COUNTIF(Table3[Start year], A210)</f>
        <v>0</v>
      </c>
      <c r="E210" s="22"/>
      <c r="F210" s="22"/>
      <c r="G210" s="22"/>
      <c r="H210" s="5"/>
    </row>
    <row r="211" spans="1:8">
      <c r="A211" s="11">
        <f t="shared" si="2"/>
        <v>1882</v>
      </c>
      <c r="B211" s="11">
        <f>COUNTIF(Table3[Start year], A211)</f>
        <v>0</v>
      </c>
      <c r="E211" s="22"/>
      <c r="F211" s="22"/>
      <c r="G211" s="22"/>
      <c r="H211" s="5"/>
    </row>
    <row r="212" spans="1:8">
      <c r="A212" s="11">
        <f t="shared" si="2"/>
        <v>1883</v>
      </c>
      <c r="B212" s="11">
        <f>COUNTIF(Table3[Start year], A212)</f>
        <v>0</v>
      </c>
      <c r="E212" s="22"/>
      <c r="F212" s="22"/>
      <c r="G212" s="22"/>
      <c r="H212" s="5"/>
    </row>
    <row r="213" spans="1:8">
      <c r="A213" s="11">
        <f t="shared" si="2"/>
        <v>1884</v>
      </c>
      <c r="B213" s="11">
        <f>COUNTIF(Table3[Start year], A213)</f>
        <v>0</v>
      </c>
      <c r="E213" s="22"/>
      <c r="F213" s="22"/>
      <c r="G213" s="22"/>
      <c r="H213" s="5"/>
    </row>
    <row r="214" spans="1:8">
      <c r="A214" s="11">
        <f t="shared" si="2"/>
        <v>1885</v>
      </c>
      <c r="B214" s="11">
        <f>COUNTIF(Table3[Start year], A214)</f>
        <v>0</v>
      </c>
      <c r="E214" s="22"/>
      <c r="F214" s="22"/>
      <c r="G214" s="22"/>
      <c r="H214" s="5"/>
    </row>
    <row r="215" spans="1:8">
      <c r="A215" s="11">
        <f t="shared" si="2"/>
        <v>1886</v>
      </c>
      <c r="B215" s="11">
        <f>COUNTIF(Table3[Start year], A215)</f>
        <v>1</v>
      </c>
      <c r="E215" s="22"/>
      <c r="F215" s="22"/>
      <c r="G215" s="22"/>
      <c r="H215" s="5"/>
    </row>
    <row r="216" spans="1:8">
      <c r="A216" s="11">
        <f t="shared" si="2"/>
        <v>1887</v>
      </c>
      <c r="B216" s="11">
        <f>COUNTIF(Table3[Start year], A216)</f>
        <v>0</v>
      </c>
      <c r="E216" s="22"/>
      <c r="F216" s="22"/>
      <c r="G216" s="22"/>
      <c r="H216" s="5"/>
    </row>
    <row r="217" spans="1:8">
      <c r="A217" s="11">
        <f t="shared" si="2"/>
        <v>1888</v>
      </c>
      <c r="B217" s="11">
        <f>COUNTIF(Table3[Start year], A217)</f>
        <v>0</v>
      </c>
      <c r="E217" s="22"/>
      <c r="F217" s="22"/>
      <c r="G217" s="22"/>
      <c r="H217" s="5"/>
    </row>
    <row r="218" spans="1:8">
      <c r="A218" s="11">
        <f t="shared" si="2"/>
        <v>1889</v>
      </c>
      <c r="B218" s="11">
        <f>COUNTIF(Table3[Start year], A218)</f>
        <v>1</v>
      </c>
      <c r="E218" s="22"/>
      <c r="F218" s="22"/>
      <c r="G218" s="22"/>
      <c r="H218" s="5"/>
    </row>
    <row r="219" spans="1:8">
      <c r="A219" s="11">
        <f t="shared" si="2"/>
        <v>1890</v>
      </c>
      <c r="B219" s="11">
        <f>COUNTIF(Table3[Start year], A219)</f>
        <v>0</v>
      </c>
      <c r="E219" s="22"/>
      <c r="F219" s="22"/>
      <c r="G219" s="22"/>
      <c r="H219" s="5"/>
    </row>
    <row r="220" spans="1:8">
      <c r="A220" s="11">
        <f t="shared" si="2"/>
        <v>1891</v>
      </c>
      <c r="B220" s="11">
        <f>COUNTIF(Table3[Start year], A220)</f>
        <v>0</v>
      </c>
      <c r="E220" s="22"/>
      <c r="F220" s="22"/>
      <c r="G220" s="22"/>
      <c r="H220" s="5"/>
    </row>
    <row r="221" spans="1:8">
      <c r="A221" s="11">
        <f t="shared" si="2"/>
        <v>1892</v>
      </c>
      <c r="B221" s="11">
        <f>COUNTIF(Table3[Start year], A221)</f>
        <v>2</v>
      </c>
      <c r="E221" s="22"/>
      <c r="F221" s="22"/>
      <c r="G221" s="22"/>
      <c r="H221" s="5"/>
    </row>
    <row r="222" spans="1:8">
      <c r="A222" s="11">
        <f t="shared" si="2"/>
        <v>1893</v>
      </c>
      <c r="B222" s="11">
        <f>COUNTIF(Table3[Start year], A222)</f>
        <v>0</v>
      </c>
      <c r="E222" s="22"/>
      <c r="F222" s="22"/>
      <c r="G222" s="22"/>
      <c r="H222" s="5"/>
    </row>
    <row r="223" spans="1:8">
      <c r="A223" s="11">
        <f t="shared" si="2"/>
        <v>1894</v>
      </c>
      <c r="B223" s="11">
        <f>COUNTIF(Table3[Start year], A223)</f>
        <v>0</v>
      </c>
      <c r="E223" s="22"/>
      <c r="F223" s="22"/>
      <c r="G223" s="22"/>
      <c r="H223" s="5"/>
    </row>
    <row r="224" spans="1:8">
      <c r="A224" s="11">
        <f t="shared" si="2"/>
        <v>1895</v>
      </c>
      <c r="B224" s="11">
        <f>COUNTIF(Table3[Start year], A224)</f>
        <v>0</v>
      </c>
      <c r="E224" s="22"/>
      <c r="F224" s="22"/>
      <c r="G224" s="22"/>
      <c r="H224" s="5"/>
    </row>
    <row r="225" spans="1:8">
      <c r="A225" s="11">
        <f t="shared" si="2"/>
        <v>1896</v>
      </c>
      <c r="B225" s="11">
        <f>COUNTIF(Table3[Start year], A225)</f>
        <v>0</v>
      </c>
      <c r="E225" s="22"/>
      <c r="F225" s="22"/>
      <c r="G225" s="22"/>
      <c r="H225" s="5"/>
    </row>
    <row r="226" spans="1:8">
      <c r="A226" s="11">
        <f t="shared" si="2"/>
        <v>1897</v>
      </c>
      <c r="B226" s="11">
        <f>COUNTIF(Table3[Start year], A226)</f>
        <v>0</v>
      </c>
      <c r="E226" s="22"/>
      <c r="F226" s="22"/>
      <c r="G226" s="22"/>
      <c r="H226" s="5"/>
    </row>
    <row r="227" spans="1:8">
      <c r="A227" s="11">
        <f t="shared" si="2"/>
        <v>1898</v>
      </c>
      <c r="B227" s="11">
        <f>COUNTIF(Table3[Start year], A227)</f>
        <v>1</v>
      </c>
      <c r="E227" s="22"/>
      <c r="F227" s="22"/>
      <c r="G227" s="22"/>
      <c r="H227" s="5"/>
    </row>
    <row r="228" spans="1:8">
      <c r="A228" s="11">
        <f t="shared" si="2"/>
        <v>1899</v>
      </c>
      <c r="B228" s="11">
        <f>COUNTIF(Table3[Start year], A228)</f>
        <v>1</v>
      </c>
      <c r="E228" s="22"/>
      <c r="F228" s="22"/>
      <c r="G228" s="22"/>
      <c r="H228" s="5"/>
    </row>
    <row r="229" spans="1:8">
      <c r="A229" s="11">
        <f t="shared" si="2"/>
        <v>1900</v>
      </c>
      <c r="B229" s="11">
        <f>COUNTIF(Table3[Start year], A229)</f>
        <v>2</v>
      </c>
      <c r="E229" s="22"/>
      <c r="F229" s="22"/>
      <c r="G229" s="22"/>
      <c r="H229" s="5"/>
    </row>
    <row r="230" spans="1:8">
      <c r="A230" s="11">
        <f t="shared" si="2"/>
        <v>1901</v>
      </c>
      <c r="B230" s="11">
        <f>COUNTIF(Table3[Start year], A230)</f>
        <v>1</v>
      </c>
      <c r="E230" s="22"/>
      <c r="F230" s="22"/>
      <c r="G230" s="22"/>
      <c r="H230" s="5"/>
    </row>
    <row r="231" spans="1:8">
      <c r="A231" s="11">
        <f t="shared" si="2"/>
        <v>1902</v>
      </c>
      <c r="B231" s="11">
        <f>COUNTIF(Table3[Start year], A231)</f>
        <v>1</v>
      </c>
      <c r="E231" s="22"/>
      <c r="F231" s="22"/>
      <c r="G231" s="22"/>
      <c r="H231" s="5"/>
    </row>
    <row r="232" spans="1:8">
      <c r="A232" s="11">
        <f t="shared" si="2"/>
        <v>1903</v>
      </c>
      <c r="B232" s="11">
        <f>COUNTIF(Table3[Start year], A232)</f>
        <v>1</v>
      </c>
      <c r="E232" s="22"/>
      <c r="F232" s="22"/>
      <c r="G232" s="22"/>
      <c r="H232" s="5"/>
    </row>
    <row r="233" spans="1:8">
      <c r="A233" s="11">
        <f t="shared" ref="A233:A296" si="3">(A232+1)</f>
        <v>1904</v>
      </c>
      <c r="B233" s="11">
        <f>COUNTIF(Table3[Start year], A233)</f>
        <v>3</v>
      </c>
      <c r="E233" s="22"/>
      <c r="F233" s="22"/>
      <c r="G233" s="22"/>
      <c r="H233" s="5"/>
    </row>
    <row r="234" spans="1:8">
      <c r="A234" s="11">
        <f t="shared" si="3"/>
        <v>1905</v>
      </c>
      <c r="B234" s="11">
        <f>COUNTIF(Table3[Start year], A234)</f>
        <v>0</v>
      </c>
      <c r="E234" s="22"/>
      <c r="F234" s="22"/>
      <c r="G234" s="22"/>
      <c r="H234" s="5"/>
    </row>
    <row r="235" spans="1:8">
      <c r="A235" s="11">
        <f t="shared" si="3"/>
        <v>1906</v>
      </c>
      <c r="B235" s="11">
        <f>COUNTIF(Table3[Start year], A235)</f>
        <v>0</v>
      </c>
      <c r="E235" s="22"/>
      <c r="F235" s="22"/>
      <c r="G235" s="22"/>
      <c r="H235" s="5"/>
    </row>
    <row r="236" spans="1:8">
      <c r="A236" s="11">
        <f t="shared" si="3"/>
        <v>1907</v>
      </c>
      <c r="B236" s="11">
        <f>COUNTIF(Table3[Start year], A236)</f>
        <v>0</v>
      </c>
      <c r="E236" s="22"/>
      <c r="F236" s="22"/>
      <c r="G236" s="22"/>
      <c r="H236" s="5"/>
    </row>
    <row r="237" spans="1:8">
      <c r="A237" s="11">
        <f t="shared" si="3"/>
        <v>1908</v>
      </c>
      <c r="B237" s="11">
        <f>COUNTIF(Table3[Start year], A237)</f>
        <v>0</v>
      </c>
      <c r="E237" s="22"/>
      <c r="F237" s="22"/>
      <c r="G237" s="22"/>
      <c r="H237" s="5"/>
    </row>
    <row r="238" spans="1:8">
      <c r="A238" s="11">
        <f t="shared" si="3"/>
        <v>1909</v>
      </c>
      <c r="B238" s="11">
        <f>COUNTIF(Table3[Start year], A238)</f>
        <v>0</v>
      </c>
      <c r="E238" s="22"/>
      <c r="F238" s="22"/>
      <c r="G238" s="22"/>
      <c r="H238" s="5"/>
    </row>
    <row r="239" spans="1:8">
      <c r="A239" s="11">
        <f t="shared" si="3"/>
        <v>1910</v>
      </c>
      <c r="B239" s="11">
        <f>COUNTIF(Table3[Start year], A239)</f>
        <v>0</v>
      </c>
      <c r="E239" s="22"/>
      <c r="F239" s="22"/>
      <c r="G239" s="22"/>
      <c r="H239" s="5"/>
    </row>
    <row r="240" spans="1:8">
      <c r="A240" s="11">
        <f t="shared" si="3"/>
        <v>1911</v>
      </c>
      <c r="B240" s="11">
        <f>COUNTIF(Table3[Start year], A240)</f>
        <v>0</v>
      </c>
      <c r="E240" s="22"/>
      <c r="F240" s="22"/>
      <c r="G240" s="22"/>
      <c r="H240" s="5"/>
    </row>
    <row r="241" spans="1:8">
      <c r="A241" s="11">
        <f t="shared" si="3"/>
        <v>1912</v>
      </c>
      <c r="B241" s="11">
        <f>COUNTIF(Table3[Start year], A241)</f>
        <v>2</v>
      </c>
      <c r="E241" s="22"/>
      <c r="F241" s="22"/>
      <c r="G241" s="22"/>
      <c r="H241" s="5"/>
    </row>
    <row r="242" spans="1:8">
      <c r="A242" s="11">
        <f t="shared" si="3"/>
        <v>1913</v>
      </c>
      <c r="B242" s="11">
        <f>COUNTIF(Table3[Start year], A242)</f>
        <v>3</v>
      </c>
      <c r="E242" s="22"/>
      <c r="F242" s="22"/>
      <c r="G242" s="22"/>
      <c r="H242" s="5"/>
    </row>
    <row r="243" spans="1:8">
      <c r="A243" s="11">
        <f t="shared" si="3"/>
        <v>1914</v>
      </c>
      <c r="B243" s="11">
        <f>COUNTIF(Table3[Start year], A243)</f>
        <v>1</v>
      </c>
      <c r="E243" s="22"/>
      <c r="F243" s="22"/>
      <c r="G243" s="22"/>
      <c r="H243" s="5"/>
    </row>
    <row r="244" spans="1:8">
      <c r="A244" s="11">
        <f t="shared" si="3"/>
        <v>1915</v>
      </c>
      <c r="B244" s="11">
        <f>COUNTIF(Table3[Start year], A244)</f>
        <v>0</v>
      </c>
      <c r="E244" s="22"/>
      <c r="F244" s="22"/>
      <c r="G244" s="22"/>
      <c r="H244" s="5"/>
    </row>
    <row r="245" spans="1:8">
      <c r="A245" s="11">
        <f t="shared" si="3"/>
        <v>1916</v>
      </c>
      <c r="B245" s="11">
        <f>COUNTIF(Table3[Start year], A245)</f>
        <v>0</v>
      </c>
      <c r="E245" s="22"/>
      <c r="F245" s="22"/>
      <c r="G245" s="22"/>
      <c r="H245" s="5"/>
    </row>
    <row r="246" spans="1:8">
      <c r="A246" s="11">
        <f t="shared" si="3"/>
        <v>1917</v>
      </c>
      <c r="B246" s="11">
        <f>COUNTIF(Table3[Start year], A246)</f>
        <v>1</v>
      </c>
      <c r="E246" s="22"/>
      <c r="F246" s="22"/>
      <c r="G246" s="22"/>
      <c r="H246" s="5"/>
    </row>
    <row r="247" spans="1:8">
      <c r="A247" s="11">
        <f t="shared" si="3"/>
        <v>1918</v>
      </c>
      <c r="B247" s="11">
        <f>COUNTIF(Table3[Start year], A247)</f>
        <v>0</v>
      </c>
      <c r="E247" s="22"/>
      <c r="F247" s="22"/>
      <c r="G247" s="22"/>
      <c r="H247" s="5"/>
    </row>
    <row r="248" spans="1:8">
      <c r="A248" s="11">
        <f t="shared" si="3"/>
        <v>1919</v>
      </c>
      <c r="B248" s="11">
        <f>COUNTIF(Table3[Start year], A248)</f>
        <v>2</v>
      </c>
      <c r="E248" s="22"/>
      <c r="F248" s="22"/>
      <c r="G248" s="22"/>
      <c r="H248" s="5"/>
    </row>
    <row r="249" spans="1:8">
      <c r="A249" s="11">
        <f t="shared" si="3"/>
        <v>1920</v>
      </c>
      <c r="B249" s="11">
        <f>COUNTIF(Table3[Start year], A249)</f>
        <v>3</v>
      </c>
      <c r="E249" s="22"/>
      <c r="F249" s="22"/>
      <c r="G249" s="22"/>
      <c r="H249" s="5"/>
    </row>
    <row r="250" spans="1:8">
      <c r="A250" s="11">
        <f t="shared" si="3"/>
        <v>1921</v>
      </c>
      <c r="B250" s="11">
        <f>COUNTIF(Table3[Start year], A250)</f>
        <v>2</v>
      </c>
      <c r="E250" s="22"/>
      <c r="F250" s="22"/>
      <c r="G250" s="22"/>
      <c r="H250" s="5"/>
    </row>
    <row r="251" spans="1:8">
      <c r="A251" s="11">
        <f t="shared" si="3"/>
        <v>1922</v>
      </c>
      <c r="B251" s="11">
        <f>COUNTIF(Table3[Start year], A251)</f>
        <v>1</v>
      </c>
      <c r="E251" s="22"/>
      <c r="F251" s="22"/>
      <c r="G251" s="22"/>
      <c r="H251" s="5"/>
    </row>
    <row r="252" spans="1:8">
      <c r="A252" s="11">
        <f t="shared" si="3"/>
        <v>1923</v>
      </c>
      <c r="B252" s="11">
        <f>COUNTIF(Table3[Start year], A252)</f>
        <v>1</v>
      </c>
      <c r="E252" s="22"/>
      <c r="F252" s="22"/>
      <c r="G252" s="22"/>
      <c r="H252" s="5"/>
    </row>
    <row r="253" spans="1:8">
      <c r="A253" s="11">
        <f t="shared" si="3"/>
        <v>1924</v>
      </c>
      <c r="B253" s="11">
        <f>COUNTIF(Table3[Start year], A253)</f>
        <v>1</v>
      </c>
      <c r="E253" s="22"/>
      <c r="F253" s="22"/>
      <c r="G253" s="22"/>
      <c r="H253" s="5"/>
    </row>
    <row r="254" spans="1:8">
      <c r="A254" s="11">
        <f t="shared" si="3"/>
        <v>1925</v>
      </c>
      <c r="B254" s="11">
        <f>COUNTIF(Table3[Start year], A254)</f>
        <v>0</v>
      </c>
      <c r="E254" s="22"/>
      <c r="F254" s="22"/>
      <c r="G254" s="22"/>
      <c r="H254" s="5"/>
    </row>
    <row r="255" spans="1:8">
      <c r="A255" s="11">
        <f t="shared" si="3"/>
        <v>1926</v>
      </c>
      <c r="B255" s="11">
        <f>COUNTIF(Table3[Start year], A255)</f>
        <v>0</v>
      </c>
      <c r="E255" s="22"/>
      <c r="F255" s="22"/>
      <c r="G255" s="22"/>
      <c r="H255" s="5"/>
    </row>
    <row r="256" spans="1:8">
      <c r="A256" s="11">
        <f t="shared" si="3"/>
        <v>1927</v>
      </c>
      <c r="B256" s="11">
        <f>COUNTIF(Table3[Start year], A256)</f>
        <v>0</v>
      </c>
      <c r="E256" s="22"/>
      <c r="F256" s="22"/>
      <c r="G256" s="22"/>
      <c r="H256" s="5"/>
    </row>
    <row r="257" spans="1:8">
      <c r="A257" s="11">
        <f t="shared" si="3"/>
        <v>1928</v>
      </c>
      <c r="B257" s="11">
        <f>COUNTIF(Table3[Start year], A257)</f>
        <v>0</v>
      </c>
      <c r="E257" s="22"/>
      <c r="F257" s="22"/>
      <c r="G257" s="22"/>
      <c r="H257" s="5"/>
    </row>
    <row r="258" spans="1:8">
      <c r="A258" s="11">
        <f t="shared" si="3"/>
        <v>1929</v>
      </c>
      <c r="B258" s="11">
        <f>COUNTIF(Table3[Start year], A258)</f>
        <v>0</v>
      </c>
      <c r="E258" s="22"/>
      <c r="F258" s="22"/>
      <c r="G258" s="22"/>
      <c r="H258" s="5"/>
    </row>
    <row r="259" spans="1:8">
      <c r="A259" s="11">
        <f t="shared" si="3"/>
        <v>1930</v>
      </c>
      <c r="B259" s="11">
        <f>COUNTIF(Table3[Start year], A259)</f>
        <v>1</v>
      </c>
      <c r="E259" s="22"/>
      <c r="F259" s="22"/>
      <c r="G259" s="22"/>
      <c r="H259" s="5"/>
    </row>
    <row r="260" spans="1:8">
      <c r="A260" s="11">
        <f t="shared" si="3"/>
        <v>1931</v>
      </c>
      <c r="B260" s="11">
        <f>COUNTIF(Table3[Start year], A260)</f>
        <v>3</v>
      </c>
      <c r="E260" s="22"/>
      <c r="F260" s="22"/>
      <c r="G260" s="22"/>
      <c r="H260" s="5"/>
    </row>
    <row r="261" spans="1:8">
      <c r="A261" s="11">
        <f t="shared" si="3"/>
        <v>1932</v>
      </c>
      <c r="B261" s="11">
        <f>COUNTIF(Table3[Start year], A261)</f>
        <v>2</v>
      </c>
      <c r="E261" s="22"/>
      <c r="F261" s="22"/>
      <c r="G261" s="22"/>
      <c r="H261" s="5"/>
    </row>
    <row r="262" spans="1:8">
      <c r="A262" s="11">
        <f t="shared" si="3"/>
        <v>1933</v>
      </c>
      <c r="B262" s="11">
        <f>COUNTIF(Table3[Start year], A262)</f>
        <v>3</v>
      </c>
      <c r="E262" s="22"/>
      <c r="F262" s="22"/>
      <c r="G262" s="22"/>
      <c r="H262" s="5"/>
    </row>
    <row r="263" spans="1:8">
      <c r="A263" s="11">
        <f t="shared" si="3"/>
        <v>1934</v>
      </c>
      <c r="B263" s="11">
        <f>COUNTIF(Table3[Start year], A263)</f>
        <v>4</v>
      </c>
      <c r="E263" s="22"/>
      <c r="F263" s="22"/>
      <c r="G263" s="22"/>
      <c r="H263" s="5"/>
    </row>
    <row r="264" spans="1:8">
      <c r="A264" s="11">
        <f t="shared" si="3"/>
        <v>1935</v>
      </c>
      <c r="B264" s="11">
        <f>COUNTIF(Table3[Start year], A264)</f>
        <v>3</v>
      </c>
      <c r="E264" s="22"/>
      <c r="F264" s="22"/>
      <c r="G264" s="22"/>
      <c r="H264" s="5"/>
    </row>
    <row r="265" spans="1:8">
      <c r="A265" s="11">
        <f t="shared" si="3"/>
        <v>1936</v>
      </c>
      <c r="B265" s="11">
        <f>COUNTIF(Table3[Start year], A265)</f>
        <v>1</v>
      </c>
      <c r="E265" s="22"/>
      <c r="F265" s="22"/>
      <c r="G265" s="22"/>
      <c r="H265" s="5"/>
    </row>
    <row r="266" spans="1:8">
      <c r="A266" s="11">
        <f t="shared" si="3"/>
        <v>1937</v>
      </c>
      <c r="B266" s="11">
        <f>COUNTIF(Table3[Start year], A266)</f>
        <v>1</v>
      </c>
      <c r="E266" s="22"/>
      <c r="F266" s="22"/>
      <c r="G266" s="22"/>
      <c r="H266" s="5"/>
    </row>
    <row r="267" spans="1:8">
      <c r="A267" s="11">
        <f t="shared" si="3"/>
        <v>1938</v>
      </c>
      <c r="B267" s="11">
        <f>COUNTIF(Table3[Start year], A267)</f>
        <v>2</v>
      </c>
      <c r="E267" s="22"/>
      <c r="F267" s="22"/>
      <c r="G267" s="22"/>
      <c r="H267" s="5"/>
    </row>
    <row r="268" spans="1:8">
      <c r="A268" s="11">
        <f t="shared" si="3"/>
        <v>1939</v>
      </c>
      <c r="B268" s="11">
        <f>COUNTIF(Table3[Start year], A268)</f>
        <v>1</v>
      </c>
      <c r="E268" s="22"/>
      <c r="F268" s="22"/>
      <c r="G268" s="22"/>
      <c r="H268" s="5"/>
    </row>
    <row r="269" spans="1:8">
      <c r="A269" s="11">
        <f t="shared" si="3"/>
        <v>1940</v>
      </c>
      <c r="B269" s="11">
        <f>COUNTIF(Table3[Start year], A269)</f>
        <v>1</v>
      </c>
      <c r="E269" s="22"/>
      <c r="F269" s="22"/>
      <c r="G269" s="22"/>
      <c r="H269" s="5"/>
    </row>
    <row r="270" spans="1:8">
      <c r="A270" s="11">
        <f t="shared" si="3"/>
        <v>1941</v>
      </c>
      <c r="B270" s="11">
        <f>COUNTIF(Table3[Start year], A270)</f>
        <v>1</v>
      </c>
      <c r="E270" s="22"/>
      <c r="F270" s="22"/>
      <c r="G270" s="22"/>
      <c r="H270" s="5"/>
    </row>
    <row r="271" spans="1:8">
      <c r="A271" s="11">
        <f t="shared" si="3"/>
        <v>1942</v>
      </c>
      <c r="B271" s="11">
        <f>COUNTIF(Table3[Start year], A271)</f>
        <v>0</v>
      </c>
      <c r="E271" s="22"/>
      <c r="F271" s="22"/>
      <c r="G271" s="22"/>
      <c r="H271" s="5"/>
    </row>
    <row r="272" spans="1:8">
      <c r="A272" s="11">
        <f t="shared" si="3"/>
        <v>1943</v>
      </c>
      <c r="B272" s="11">
        <f>COUNTIF(Table3[Start year], A272)</f>
        <v>1</v>
      </c>
      <c r="E272" s="22"/>
      <c r="F272" s="22"/>
      <c r="G272" s="22"/>
      <c r="H272" s="5"/>
    </row>
    <row r="273" spans="1:8">
      <c r="A273" s="11">
        <f t="shared" si="3"/>
        <v>1944</v>
      </c>
      <c r="B273" s="11">
        <f>COUNTIF(Table3[Start year], A273)</f>
        <v>0</v>
      </c>
      <c r="E273" s="22"/>
      <c r="F273" s="22"/>
      <c r="G273" s="22"/>
      <c r="H273" s="5"/>
    </row>
    <row r="274" spans="1:8">
      <c r="A274" s="11">
        <f t="shared" si="3"/>
        <v>1945</v>
      </c>
      <c r="B274" s="11">
        <f>COUNTIF(Table3[Start year], A274)</f>
        <v>0</v>
      </c>
      <c r="E274" s="22"/>
      <c r="F274" s="22"/>
      <c r="G274" s="22"/>
      <c r="H274" s="5"/>
    </row>
    <row r="275" spans="1:8">
      <c r="A275" s="11">
        <f t="shared" si="3"/>
        <v>1946</v>
      </c>
      <c r="B275" s="11">
        <f>COUNTIF(Table3[Start year], A275)</f>
        <v>0</v>
      </c>
      <c r="E275" s="22"/>
      <c r="F275" s="22"/>
      <c r="G275" s="22"/>
      <c r="H275" s="5"/>
    </row>
    <row r="276" spans="1:8">
      <c r="A276" s="11">
        <f t="shared" si="3"/>
        <v>1947</v>
      </c>
      <c r="B276" s="11">
        <f>COUNTIF(Table3[Start year], A276)</f>
        <v>0</v>
      </c>
      <c r="E276" s="22"/>
      <c r="F276" s="22"/>
      <c r="G276" s="22"/>
      <c r="H276" s="5"/>
    </row>
    <row r="277" spans="1:8">
      <c r="A277" s="11">
        <f t="shared" si="3"/>
        <v>1948</v>
      </c>
      <c r="B277" s="11">
        <f>COUNTIF(Table3[Start year], A277)</f>
        <v>0</v>
      </c>
      <c r="E277" s="22"/>
      <c r="F277" s="22"/>
      <c r="G277" s="22"/>
      <c r="H277" s="5"/>
    </row>
    <row r="278" spans="1:8">
      <c r="A278" s="11">
        <f t="shared" si="3"/>
        <v>1949</v>
      </c>
      <c r="B278" s="11">
        <f>COUNTIF(Table3[Start year], A278)</f>
        <v>0</v>
      </c>
      <c r="E278" s="22"/>
      <c r="F278" s="22"/>
      <c r="G278" s="22"/>
      <c r="H278" s="5"/>
    </row>
    <row r="279" spans="1:8">
      <c r="A279" s="11">
        <f t="shared" si="3"/>
        <v>1950</v>
      </c>
      <c r="B279" s="11">
        <f>COUNTIF(Table3[Start year], A279)</f>
        <v>0</v>
      </c>
      <c r="E279" s="22"/>
      <c r="F279" s="22"/>
      <c r="G279" s="22"/>
      <c r="H279" s="5"/>
    </row>
    <row r="280" spans="1:8">
      <c r="A280" s="11">
        <f t="shared" si="3"/>
        <v>1951</v>
      </c>
      <c r="B280" s="11">
        <f>COUNTIF(Table3[Start year], A280)</f>
        <v>0</v>
      </c>
      <c r="E280" s="22"/>
      <c r="F280" s="22"/>
      <c r="G280" s="22"/>
      <c r="H280" s="5"/>
    </row>
    <row r="281" spans="1:8">
      <c r="A281" s="11">
        <f t="shared" si="3"/>
        <v>1952</v>
      </c>
      <c r="B281" s="11">
        <f>COUNTIF(Table3[Start year], A281)</f>
        <v>0</v>
      </c>
      <c r="E281" s="22"/>
      <c r="F281" s="22"/>
      <c r="G281" s="22"/>
      <c r="H281" s="5"/>
    </row>
    <row r="282" spans="1:8">
      <c r="A282" s="11">
        <f t="shared" si="3"/>
        <v>1953</v>
      </c>
      <c r="B282" s="11">
        <f>COUNTIF(Table3[Start year], A282)</f>
        <v>0</v>
      </c>
      <c r="E282" s="22"/>
      <c r="F282" s="22"/>
      <c r="G282" s="22"/>
      <c r="H282" s="5"/>
    </row>
    <row r="283" spans="1:8">
      <c r="A283" s="11">
        <f t="shared" si="3"/>
        <v>1954</v>
      </c>
      <c r="B283" s="11">
        <f>COUNTIF(Table3[Start year], A283)</f>
        <v>0</v>
      </c>
      <c r="E283" s="22"/>
      <c r="F283" s="22"/>
      <c r="G283" s="22"/>
      <c r="H283" s="5"/>
    </row>
    <row r="284" spans="1:8">
      <c r="A284" s="11">
        <f t="shared" si="3"/>
        <v>1955</v>
      </c>
      <c r="B284" s="11">
        <f>COUNTIF(Table3[Start year], A284)</f>
        <v>0</v>
      </c>
      <c r="E284" s="22"/>
      <c r="F284" s="22"/>
      <c r="G284" s="22"/>
      <c r="H284" s="5"/>
    </row>
    <row r="285" spans="1:8">
      <c r="A285" s="11">
        <f t="shared" si="3"/>
        <v>1956</v>
      </c>
      <c r="B285" s="11">
        <f>COUNTIF(Table3[Start year], A285)</f>
        <v>0</v>
      </c>
      <c r="E285" s="22"/>
      <c r="F285" s="22"/>
      <c r="G285" s="22"/>
      <c r="H285" s="5"/>
    </row>
    <row r="286" spans="1:8">
      <c r="A286" s="11">
        <f t="shared" si="3"/>
        <v>1957</v>
      </c>
      <c r="B286" s="11">
        <f>COUNTIF(Table3[Start year], A286)</f>
        <v>0</v>
      </c>
      <c r="E286" s="22"/>
      <c r="F286" s="22"/>
      <c r="G286" s="22"/>
      <c r="H286" s="5"/>
    </row>
    <row r="287" spans="1:8">
      <c r="A287" s="11">
        <f t="shared" si="3"/>
        <v>1958</v>
      </c>
      <c r="B287" s="11">
        <f>COUNTIF(Table3[Start year], A287)</f>
        <v>0</v>
      </c>
      <c r="E287" s="22"/>
      <c r="F287" s="22"/>
      <c r="G287" s="22"/>
      <c r="H287" s="5"/>
    </row>
    <row r="288" spans="1:8">
      <c r="A288" s="11">
        <f t="shared" si="3"/>
        <v>1959</v>
      </c>
      <c r="B288" s="11">
        <f>COUNTIF(Table3[Start year], A288)</f>
        <v>1</v>
      </c>
      <c r="E288" s="22"/>
      <c r="F288" s="22"/>
      <c r="G288" s="22"/>
      <c r="H288" s="5"/>
    </row>
    <row r="289" spans="1:8">
      <c r="A289" s="11">
        <f t="shared" si="3"/>
        <v>1960</v>
      </c>
      <c r="B289" s="11">
        <f>COUNTIF(Table3[Start year], A289)</f>
        <v>0</v>
      </c>
      <c r="E289" s="22"/>
      <c r="F289" s="22"/>
      <c r="G289" s="22"/>
      <c r="H289" s="5"/>
    </row>
    <row r="290" spans="1:8">
      <c r="A290" s="11">
        <f t="shared" si="3"/>
        <v>1961</v>
      </c>
      <c r="B290" s="11">
        <f>COUNTIF(Table3[Start year], A290)</f>
        <v>0</v>
      </c>
      <c r="E290" s="22"/>
      <c r="F290" s="22"/>
      <c r="G290" s="22"/>
      <c r="H290" s="5"/>
    </row>
    <row r="291" spans="1:8">
      <c r="A291" s="11">
        <f t="shared" si="3"/>
        <v>1962</v>
      </c>
      <c r="B291" s="11">
        <f>COUNTIF(Table3[Start year], A291)</f>
        <v>0</v>
      </c>
      <c r="E291" s="22"/>
      <c r="F291" s="22"/>
      <c r="G291" s="22"/>
      <c r="H291" s="5"/>
    </row>
    <row r="292" spans="1:8">
      <c r="A292" s="11">
        <f t="shared" si="3"/>
        <v>1963</v>
      </c>
      <c r="B292" s="11">
        <f>COUNTIF(Table3[Start year], A292)</f>
        <v>1</v>
      </c>
      <c r="E292" s="22"/>
      <c r="F292" s="22"/>
      <c r="G292" s="22"/>
      <c r="H292" s="5"/>
    </row>
    <row r="293" spans="1:8">
      <c r="A293" s="11">
        <f t="shared" si="3"/>
        <v>1964</v>
      </c>
      <c r="B293" s="11">
        <f>COUNTIF(Table3[Start year], A293)</f>
        <v>0</v>
      </c>
      <c r="E293" s="22"/>
      <c r="F293" s="22"/>
      <c r="G293" s="22"/>
      <c r="H293" s="5"/>
    </row>
    <row r="294" spans="1:8">
      <c r="A294" s="11">
        <f t="shared" si="3"/>
        <v>1965</v>
      </c>
      <c r="B294" s="11">
        <f>COUNTIF(Table3[Start year], A294)</f>
        <v>0</v>
      </c>
      <c r="E294" s="22"/>
      <c r="F294" s="22"/>
      <c r="G294" s="22"/>
      <c r="H294" s="5"/>
    </row>
    <row r="295" spans="1:8">
      <c r="A295" s="11">
        <f t="shared" si="3"/>
        <v>1966</v>
      </c>
      <c r="B295" s="11">
        <f>COUNTIF(Table3[Start year], A295)</f>
        <v>0</v>
      </c>
      <c r="E295" s="22"/>
      <c r="F295" s="22"/>
      <c r="G295" s="22"/>
      <c r="H295" s="5"/>
    </row>
    <row r="296" spans="1:8">
      <c r="A296" s="11">
        <f t="shared" si="3"/>
        <v>1967</v>
      </c>
      <c r="B296" s="11">
        <f>COUNTIF(Table3[Start year], A296)</f>
        <v>0</v>
      </c>
      <c r="E296" s="22"/>
      <c r="F296" s="22"/>
      <c r="G296" s="22"/>
      <c r="H296" s="5"/>
    </row>
    <row r="297" spans="1:8">
      <c r="A297" s="11">
        <f t="shared" ref="A297:A349" si="4">(A296+1)</f>
        <v>1968</v>
      </c>
      <c r="B297" s="11">
        <f>COUNTIF(Table3[Start year], A297)</f>
        <v>0</v>
      </c>
      <c r="E297" s="22"/>
      <c r="F297" s="22"/>
      <c r="G297" s="22"/>
      <c r="H297" s="5"/>
    </row>
    <row r="298" spans="1:8">
      <c r="A298" s="11">
        <f t="shared" si="4"/>
        <v>1969</v>
      </c>
      <c r="B298" s="11">
        <f>COUNTIF(Table3[Start year], A298)</f>
        <v>0</v>
      </c>
      <c r="E298" s="22"/>
      <c r="F298" s="22"/>
      <c r="G298" s="22"/>
      <c r="H298" s="5"/>
    </row>
    <row r="299" spans="1:8">
      <c r="A299" s="11">
        <f t="shared" si="4"/>
        <v>1970</v>
      </c>
      <c r="B299" s="11">
        <f>COUNTIF(Table3[Start year], A299)</f>
        <v>0</v>
      </c>
      <c r="E299" s="22"/>
      <c r="F299" s="22"/>
      <c r="G299" s="22"/>
      <c r="H299" s="5"/>
    </row>
    <row r="300" spans="1:8">
      <c r="A300" s="11">
        <f t="shared" si="4"/>
        <v>1971</v>
      </c>
      <c r="B300" s="11">
        <f>COUNTIF(Table3[Start year], A300)</f>
        <v>0</v>
      </c>
      <c r="E300" s="22"/>
      <c r="F300" s="22"/>
      <c r="G300" s="22"/>
      <c r="H300" s="5"/>
    </row>
    <row r="301" spans="1:8">
      <c r="A301" s="11">
        <f t="shared" si="4"/>
        <v>1972</v>
      </c>
      <c r="B301" s="11">
        <f>COUNTIF(Table3[Start year], A301)</f>
        <v>0</v>
      </c>
      <c r="E301" s="22"/>
      <c r="F301" s="22"/>
      <c r="G301" s="22"/>
      <c r="H301" s="5"/>
    </row>
    <row r="302" spans="1:8">
      <c r="A302" s="11">
        <f t="shared" si="4"/>
        <v>1973</v>
      </c>
      <c r="B302" s="11">
        <f>COUNTIF(Table3[Start year], A302)</f>
        <v>0</v>
      </c>
      <c r="E302" s="22"/>
      <c r="F302" s="22"/>
      <c r="G302" s="22"/>
      <c r="H302" s="5"/>
    </row>
    <row r="303" spans="1:8">
      <c r="A303" s="11">
        <f t="shared" si="4"/>
        <v>1974</v>
      </c>
      <c r="B303" s="11">
        <f>COUNTIF(Table3[Start year], A303)</f>
        <v>0</v>
      </c>
      <c r="E303" s="22"/>
      <c r="F303" s="22"/>
      <c r="G303" s="22"/>
      <c r="H303" s="5"/>
    </row>
    <row r="304" spans="1:8">
      <c r="A304" s="11">
        <f t="shared" si="4"/>
        <v>1975</v>
      </c>
      <c r="B304" s="11">
        <f>COUNTIF(Table3[Start year], A304)</f>
        <v>0</v>
      </c>
      <c r="E304" s="22"/>
      <c r="F304" s="22"/>
      <c r="G304" s="22"/>
      <c r="H304" s="5"/>
    </row>
    <row r="305" spans="1:8">
      <c r="A305" s="11">
        <f t="shared" si="4"/>
        <v>1976</v>
      </c>
      <c r="B305" s="11">
        <f>COUNTIF(Table3[Start year], A305)</f>
        <v>0</v>
      </c>
      <c r="E305" s="22"/>
      <c r="F305" s="22"/>
      <c r="G305" s="22"/>
      <c r="H305" s="5"/>
    </row>
    <row r="306" spans="1:8">
      <c r="A306" s="11">
        <f t="shared" si="4"/>
        <v>1977</v>
      </c>
      <c r="B306" s="11">
        <f>COUNTIF(Table3[Start year], A306)</f>
        <v>0</v>
      </c>
      <c r="E306" s="22"/>
      <c r="F306" s="22"/>
      <c r="G306" s="22"/>
      <c r="H306" s="5"/>
    </row>
    <row r="307" spans="1:8">
      <c r="A307" s="11">
        <f t="shared" si="4"/>
        <v>1978</v>
      </c>
      <c r="B307" s="11">
        <f>COUNTIF(Table3[Start year], A307)</f>
        <v>0</v>
      </c>
      <c r="E307" s="22"/>
      <c r="F307" s="22"/>
      <c r="G307" s="22"/>
      <c r="H307" s="5"/>
    </row>
    <row r="308" spans="1:8">
      <c r="A308" s="11">
        <f t="shared" si="4"/>
        <v>1979</v>
      </c>
      <c r="B308" s="11">
        <f>COUNTIF(Table3[Start year], A308)</f>
        <v>0</v>
      </c>
      <c r="E308" s="22"/>
      <c r="F308" s="22"/>
      <c r="G308" s="22"/>
      <c r="H308" s="5"/>
    </row>
    <row r="309" spans="1:8">
      <c r="A309" s="11">
        <f t="shared" si="4"/>
        <v>1980</v>
      </c>
      <c r="B309" s="11">
        <f>COUNTIF(Table3[Start year], A309)</f>
        <v>0</v>
      </c>
      <c r="E309" s="22"/>
      <c r="F309" s="22"/>
      <c r="G309" s="22"/>
      <c r="H309" s="5"/>
    </row>
    <row r="310" spans="1:8">
      <c r="A310" s="11">
        <f t="shared" si="4"/>
        <v>1981</v>
      </c>
      <c r="B310" s="11">
        <f>COUNTIF(Table3[Start year], A310)</f>
        <v>0</v>
      </c>
      <c r="E310" s="22"/>
      <c r="F310" s="22"/>
      <c r="G310" s="22"/>
      <c r="H310" s="5"/>
    </row>
    <row r="311" spans="1:8">
      <c r="A311" s="11">
        <f t="shared" si="4"/>
        <v>1982</v>
      </c>
      <c r="B311" s="11">
        <f>COUNTIF(Table3[Start year], A311)</f>
        <v>0</v>
      </c>
      <c r="E311" s="22"/>
      <c r="F311" s="22"/>
      <c r="G311" s="22"/>
      <c r="H311" s="5"/>
    </row>
    <row r="312" spans="1:8">
      <c r="A312" s="11">
        <f t="shared" si="4"/>
        <v>1983</v>
      </c>
      <c r="B312" s="11">
        <f>COUNTIF(Table3[Start year], A312)</f>
        <v>0</v>
      </c>
      <c r="E312" s="22"/>
      <c r="F312" s="22"/>
      <c r="G312" s="22"/>
      <c r="H312" s="5"/>
    </row>
    <row r="313" spans="1:8">
      <c r="A313" s="11">
        <f t="shared" si="4"/>
        <v>1984</v>
      </c>
      <c r="B313" s="11">
        <f>COUNTIF(Table3[Start year], A313)</f>
        <v>0</v>
      </c>
      <c r="E313" s="22"/>
      <c r="F313" s="22"/>
      <c r="G313" s="22"/>
      <c r="H313" s="5"/>
    </row>
    <row r="314" spans="1:8">
      <c r="A314" s="11">
        <f t="shared" si="4"/>
        <v>1985</v>
      </c>
      <c r="B314" s="11">
        <f>COUNTIF(Table3[Start year], A314)</f>
        <v>0</v>
      </c>
      <c r="E314" s="22"/>
      <c r="F314" s="22"/>
      <c r="G314" s="22"/>
      <c r="H314" s="5"/>
    </row>
    <row r="315" spans="1:8">
      <c r="A315" s="11">
        <f t="shared" si="4"/>
        <v>1986</v>
      </c>
      <c r="B315" s="11">
        <f>COUNTIF(Table3[Start year], A315)</f>
        <v>0</v>
      </c>
      <c r="E315" s="22"/>
      <c r="F315" s="22"/>
      <c r="G315" s="22"/>
      <c r="H315" s="5"/>
    </row>
    <row r="316" spans="1:8">
      <c r="A316" s="11">
        <f t="shared" si="4"/>
        <v>1987</v>
      </c>
      <c r="B316" s="11">
        <f>COUNTIF(Table3[Start year], A316)</f>
        <v>0</v>
      </c>
      <c r="E316" s="22"/>
      <c r="F316" s="22"/>
      <c r="G316" s="22"/>
      <c r="H316" s="5"/>
    </row>
    <row r="317" spans="1:8">
      <c r="A317" s="11">
        <f t="shared" si="4"/>
        <v>1988</v>
      </c>
      <c r="B317" s="11">
        <f>COUNTIF(Table3[Start year], A317)</f>
        <v>0</v>
      </c>
      <c r="E317" s="22"/>
      <c r="F317" s="22"/>
      <c r="G317" s="22"/>
      <c r="H317" s="5"/>
    </row>
    <row r="318" spans="1:8">
      <c r="A318" s="11">
        <f t="shared" si="4"/>
        <v>1989</v>
      </c>
      <c r="B318" s="11">
        <f>COUNTIF(Table3[Start year], A318)</f>
        <v>0</v>
      </c>
      <c r="E318" s="22"/>
      <c r="F318" s="22"/>
      <c r="G318" s="22"/>
      <c r="H318" s="5"/>
    </row>
    <row r="319" spans="1:8">
      <c r="A319" s="11">
        <f t="shared" si="4"/>
        <v>1990</v>
      </c>
      <c r="B319" s="11">
        <f>COUNTIF(Table3[Start year], A319)</f>
        <v>0</v>
      </c>
      <c r="E319" s="22"/>
      <c r="F319" s="22"/>
      <c r="G319" s="22"/>
      <c r="H319" s="5"/>
    </row>
    <row r="320" spans="1:8">
      <c r="A320" s="11">
        <f t="shared" si="4"/>
        <v>1991</v>
      </c>
      <c r="B320" s="11">
        <f>COUNTIF(Table3[Start year], A320)</f>
        <v>0</v>
      </c>
      <c r="E320" s="22"/>
      <c r="F320" s="22"/>
      <c r="G320" s="22"/>
      <c r="H320" s="5"/>
    </row>
    <row r="321" spans="1:8">
      <c r="A321" s="11">
        <f t="shared" si="4"/>
        <v>1992</v>
      </c>
      <c r="B321" s="11">
        <f>COUNTIF(Table3[Start year], A321)</f>
        <v>0</v>
      </c>
      <c r="E321" s="22"/>
      <c r="F321" s="22"/>
      <c r="G321" s="22"/>
      <c r="H321" s="5"/>
    </row>
    <row r="322" spans="1:8">
      <c r="A322" s="11">
        <f t="shared" si="4"/>
        <v>1993</v>
      </c>
      <c r="B322" s="11">
        <f>COUNTIF(Table3[Start year], A322)</f>
        <v>0</v>
      </c>
      <c r="E322" s="22"/>
      <c r="F322" s="22"/>
      <c r="G322" s="22"/>
      <c r="H322" s="5"/>
    </row>
    <row r="323" spans="1:8">
      <c r="A323" s="11">
        <f t="shared" si="4"/>
        <v>1994</v>
      </c>
      <c r="B323" s="11">
        <f>COUNTIF(Table3[Start year], A323)</f>
        <v>0</v>
      </c>
      <c r="E323" s="22"/>
      <c r="F323" s="22"/>
      <c r="G323" s="22"/>
      <c r="H323" s="5"/>
    </row>
    <row r="324" spans="1:8">
      <c r="A324" s="11">
        <f t="shared" si="4"/>
        <v>1995</v>
      </c>
      <c r="B324" s="11">
        <f>COUNTIF(Table3[Start year], A324)</f>
        <v>0</v>
      </c>
      <c r="E324" s="22"/>
      <c r="F324" s="22"/>
      <c r="G324" s="22"/>
      <c r="H324" s="5"/>
    </row>
    <row r="325" spans="1:8">
      <c r="A325" s="11">
        <f t="shared" si="4"/>
        <v>1996</v>
      </c>
      <c r="B325" s="11">
        <f>COUNTIF(Table3[Start year], A325)</f>
        <v>0</v>
      </c>
      <c r="E325" s="22"/>
      <c r="F325" s="22"/>
      <c r="G325" s="22"/>
      <c r="H325" s="5"/>
    </row>
    <row r="326" spans="1:8">
      <c r="A326" s="11">
        <f t="shared" si="4"/>
        <v>1997</v>
      </c>
      <c r="B326" s="11">
        <f>COUNTIF(Table3[Start year], A326)</f>
        <v>0</v>
      </c>
      <c r="E326" s="22"/>
      <c r="F326" s="22"/>
      <c r="G326" s="22"/>
      <c r="H326" s="5"/>
    </row>
    <row r="327" spans="1:8">
      <c r="A327" s="11">
        <f t="shared" si="4"/>
        <v>1998</v>
      </c>
      <c r="B327" s="11">
        <f>COUNTIF(Table3[Start year], A327)</f>
        <v>0</v>
      </c>
      <c r="E327" s="22"/>
      <c r="F327" s="22"/>
      <c r="G327" s="22"/>
      <c r="H327" s="5"/>
    </row>
    <row r="328" spans="1:8">
      <c r="A328" s="11">
        <f t="shared" si="4"/>
        <v>1999</v>
      </c>
      <c r="B328" s="11">
        <f>COUNTIF(Table3[Start year], A328)</f>
        <v>0</v>
      </c>
      <c r="E328" s="22"/>
      <c r="F328" s="22"/>
      <c r="G328" s="22"/>
      <c r="H328" s="5"/>
    </row>
    <row r="329" spans="1:8">
      <c r="A329" s="11">
        <f t="shared" si="4"/>
        <v>2000</v>
      </c>
      <c r="B329" s="11">
        <f>COUNTIF(Table3[Start year], A329)</f>
        <v>0</v>
      </c>
      <c r="E329" s="22"/>
      <c r="F329" s="22"/>
      <c r="G329" s="22"/>
      <c r="H329" s="5"/>
    </row>
    <row r="330" spans="1:8">
      <c r="A330" s="11">
        <f t="shared" si="4"/>
        <v>2001</v>
      </c>
      <c r="B330" s="11">
        <f>COUNTIF(Table3[Start year], A330)</f>
        <v>0</v>
      </c>
      <c r="E330" s="22"/>
      <c r="F330" s="22"/>
      <c r="G330" s="22"/>
      <c r="H330" s="5"/>
    </row>
    <row r="331" spans="1:8">
      <c r="A331" s="11">
        <f t="shared" si="4"/>
        <v>2002</v>
      </c>
      <c r="B331" s="11">
        <f>COUNTIF(Table3[Start year], A331)</f>
        <v>0</v>
      </c>
      <c r="E331" s="22"/>
      <c r="F331" s="22"/>
      <c r="G331" s="22"/>
      <c r="H331" s="5"/>
    </row>
    <row r="332" spans="1:8">
      <c r="A332" s="11">
        <f t="shared" si="4"/>
        <v>2003</v>
      </c>
      <c r="B332" s="11">
        <f>COUNTIF(Table3[Start year], A332)</f>
        <v>0</v>
      </c>
      <c r="E332" s="22"/>
      <c r="F332" s="22"/>
      <c r="G332" s="22"/>
      <c r="H332" s="5"/>
    </row>
    <row r="333" spans="1:8">
      <c r="A333" s="11">
        <f t="shared" si="4"/>
        <v>2004</v>
      </c>
      <c r="B333" s="11">
        <f>COUNTIF(Table3[Start year], A333)</f>
        <v>0</v>
      </c>
      <c r="E333" s="22"/>
      <c r="F333" s="22"/>
      <c r="G333" s="22"/>
      <c r="H333" s="5"/>
    </row>
    <row r="334" spans="1:8">
      <c r="A334" s="11">
        <f t="shared" si="4"/>
        <v>2005</v>
      </c>
      <c r="B334" s="11">
        <f>COUNTIF(Table3[Start year], A334)</f>
        <v>0</v>
      </c>
      <c r="E334" s="22"/>
      <c r="F334" s="22"/>
      <c r="G334" s="22"/>
      <c r="H334" s="5"/>
    </row>
    <row r="335" spans="1:8">
      <c r="A335" s="11">
        <f t="shared" si="4"/>
        <v>2006</v>
      </c>
      <c r="B335" s="11">
        <f>COUNTIF(Table3[Start year], A335)</f>
        <v>0</v>
      </c>
      <c r="E335" s="22"/>
      <c r="F335" s="22"/>
      <c r="G335" s="22"/>
      <c r="H335" s="5"/>
    </row>
    <row r="336" spans="1:8">
      <c r="A336" s="11">
        <f t="shared" si="4"/>
        <v>2007</v>
      </c>
      <c r="B336" s="11">
        <f>COUNTIF(Table3[Start year], A336)</f>
        <v>0</v>
      </c>
      <c r="E336" s="22"/>
      <c r="F336" s="22"/>
      <c r="G336" s="22"/>
      <c r="H336" s="5"/>
    </row>
    <row r="337" spans="1:8">
      <c r="A337" s="11">
        <f t="shared" si="4"/>
        <v>2008</v>
      </c>
      <c r="B337" s="11">
        <f>COUNTIF(Table3[Start year], A337)</f>
        <v>0</v>
      </c>
      <c r="E337" s="22"/>
      <c r="F337" s="22"/>
      <c r="G337" s="22"/>
      <c r="H337" s="5"/>
    </row>
    <row r="338" spans="1:8">
      <c r="A338" s="11">
        <f t="shared" si="4"/>
        <v>2009</v>
      </c>
      <c r="B338" s="11">
        <f>COUNTIF(Table3[Start year], A338)</f>
        <v>0</v>
      </c>
      <c r="E338" s="22"/>
      <c r="F338" s="22"/>
      <c r="G338" s="22"/>
      <c r="H338" s="5"/>
    </row>
    <row r="339" spans="1:8">
      <c r="A339" s="11">
        <f t="shared" si="4"/>
        <v>2010</v>
      </c>
      <c r="B339" s="11">
        <f>COUNTIF(Table3[Start year], A339)</f>
        <v>0</v>
      </c>
      <c r="E339" s="22"/>
      <c r="F339" s="22"/>
      <c r="G339" s="22"/>
      <c r="H339" s="5"/>
    </row>
    <row r="340" spans="1:8">
      <c r="A340" s="11">
        <f t="shared" si="4"/>
        <v>2011</v>
      </c>
      <c r="B340" s="11">
        <f>COUNTIF(Table3[Start year], A340)</f>
        <v>0</v>
      </c>
      <c r="E340" s="22"/>
      <c r="F340" s="22"/>
      <c r="G340" s="22"/>
      <c r="H340" s="5"/>
    </row>
    <row r="341" spans="1:8">
      <c r="A341" s="11">
        <f t="shared" si="4"/>
        <v>2012</v>
      </c>
      <c r="B341" s="11">
        <f>COUNTIF(Table3[Start year], A341)</f>
        <v>0</v>
      </c>
      <c r="E341" s="22"/>
      <c r="F341" s="22"/>
      <c r="G341" s="22"/>
      <c r="H341" s="5"/>
    </row>
    <row r="342" spans="1:8">
      <c r="A342" s="11">
        <f t="shared" si="4"/>
        <v>2013</v>
      </c>
      <c r="B342" s="11">
        <f>COUNTIF(Table3[Start year], A342)</f>
        <v>0</v>
      </c>
      <c r="E342" s="22"/>
      <c r="F342" s="22"/>
      <c r="G342" s="22"/>
      <c r="H342" s="5"/>
    </row>
    <row r="343" spans="1:8">
      <c r="A343" s="11">
        <f t="shared" si="4"/>
        <v>2014</v>
      </c>
      <c r="B343" s="11">
        <f>COUNTIF(Table3[Start year], A343)</f>
        <v>0</v>
      </c>
      <c r="E343" s="22"/>
      <c r="F343" s="22"/>
      <c r="G343" s="22"/>
      <c r="H343" s="5"/>
    </row>
    <row r="344" spans="1:8">
      <c r="A344" s="11">
        <f t="shared" si="4"/>
        <v>2015</v>
      </c>
      <c r="B344" s="11">
        <f>COUNTIF(Table3[Start year], A344)</f>
        <v>0</v>
      </c>
      <c r="E344" s="22"/>
      <c r="F344" s="22"/>
      <c r="G344" s="22"/>
      <c r="H344" s="5"/>
    </row>
    <row r="345" spans="1:8">
      <c r="A345" s="11">
        <f t="shared" si="4"/>
        <v>2016</v>
      </c>
      <c r="B345" s="11">
        <f>COUNTIF(Table3[Start year], A345)</f>
        <v>0</v>
      </c>
      <c r="E345" s="22"/>
      <c r="F345" s="22"/>
      <c r="G345" s="22"/>
      <c r="H345" s="5"/>
    </row>
    <row r="346" spans="1:8">
      <c r="A346" s="11">
        <f t="shared" si="4"/>
        <v>2017</v>
      </c>
      <c r="B346" s="11">
        <f>COUNTIF(Table3[Start year], A346)</f>
        <v>0</v>
      </c>
      <c r="E346" s="22"/>
      <c r="F346" s="22"/>
      <c r="G346" s="22"/>
      <c r="H346" s="5"/>
    </row>
    <row r="347" spans="1:8">
      <c r="A347" s="11">
        <f t="shared" si="4"/>
        <v>2018</v>
      </c>
      <c r="B347" s="11">
        <f>COUNTIF(Table3[Start year], A347)</f>
        <v>0</v>
      </c>
      <c r="E347" s="22"/>
      <c r="F347" s="22"/>
      <c r="G347" s="22"/>
      <c r="H347" s="5"/>
    </row>
    <row r="348" spans="1:8">
      <c r="A348" s="11">
        <f t="shared" si="4"/>
        <v>2019</v>
      </c>
      <c r="B348" s="11">
        <f>COUNTIF(Table3[Start year], A348)</f>
        <v>0</v>
      </c>
      <c r="E348" s="22"/>
      <c r="F348" s="22"/>
      <c r="G348" s="22"/>
      <c r="H348" s="5"/>
    </row>
    <row r="349" spans="1:8">
      <c r="A349" s="11">
        <f t="shared" si="4"/>
        <v>2020</v>
      </c>
      <c r="B349" s="11">
        <f>COUNTIF(Table3[Start year], A349)</f>
        <v>0</v>
      </c>
      <c r="E349" s="22"/>
      <c r="F349" s="22"/>
      <c r="G349" s="22"/>
      <c r="H349" s="5"/>
    </row>
    <row r="350" spans="1:8" ht="34">
      <c r="A350" s="41" t="s">
        <v>242</v>
      </c>
      <c r="B350" s="11">
        <f>SUM(B99:B349)</f>
        <v>68</v>
      </c>
    </row>
  </sheetData>
  <phoneticPr fontId="9" type="noConversion"/>
  <pageMargins left="0.2" right="0.2" top="0.5" bottom="0.2" header="0" footer="0"/>
  <pageSetup fitToHeight="0" orientation="landscape"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6E6A9E481E6547BAEA1640C0C69C17" ma:contentTypeVersion="7" ma:contentTypeDescription="Create a new document." ma:contentTypeScope="" ma:versionID="e49722b30e5574ad118388b1a1b59584">
  <xsd:schema xmlns:xsd="http://www.w3.org/2001/XMLSchema" xmlns:xs="http://www.w3.org/2001/XMLSchema" xmlns:p="http://schemas.microsoft.com/office/2006/metadata/properties" xmlns:ns3="b109a55e-3857-4432-b823-f400104f0cb2" xmlns:ns4="5e3f65e8-e159-4af5-b524-8f962b0505fc" targetNamespace="http://schemas.microsoft.com/office/2006/metadata/properties" ma:root="true" ma:fieldsID="f1bc9d06269f4646253763e1f86dd9f5" ns3:_="" ns4:_="">
    <xsd:import namespace="b109a55e-3857-4432-b823-f400104f0cb2"/>
    <xsd:import namespace="5e3f65e8-e159-4af5-b524-8f962b0505f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09a55e-3857-4432-b823-f400104f0c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3f65e8-e159-4af5-b524-8f962b0505f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4AEFFE-575F-46EB-9103-EDFDA28288A5}">
  <ds:schemaRefs>
    <ds:schemaRef ds:uri="http://schemas.microsoft.com/sharepoint/v3/contenttype/forms"/>
  </ds:schemaRefs>
</ds:datastoreItem>
</file>

<file path=customXml/itemProps2.xml><?xml version="1.0" encoding="utf-8"?>
<ds:datastoreItem xmlns:ds="http://schemas.openxmlformats.org/officeDocument/2006/customXml" ds:itemID="{16706522-439F-4324-93CF-86DB8E49B4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09a55e-3857-4432-b823-f400104f0cb2"/>
    <ds:schemaRef ds:uri="5e3f65e8-e159-4af5-b524-8f962b050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D0E158-574D-4F26-ADF1-3E9774ADA20F}">
  <ds:schemaRefs>
    <ds:schemaRef ds:uri="b109a55e-3857-4432-b823-f400104f0cb2"/>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e3f65e8-e159-4af5-b524-8f962b0505f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Main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Nunn</dc:creator>
  <cp:keywords/>
  <dc:description/>
  <cp:lastModifiedBy>Microsoft Office User</cp:lastModifiedBy>
  <cp:revision/>
  <dcterms:created xsi:type="dcterms:W3CDTF">2019-09-16T13:16:21Z</dcterms:created>
  <dcterms:modified xsi:type="dcterms:W3CDTF">2020-08-19T20:33:41Z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0x010100216E6A9E481E6547BAEA1640C0C69C17</vt:lpwstr>
  </property>
</Properties>
</file>